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abBox\Fontibón\01 REPORTES\01 PLAN DE GESTIÓN\2017 Plan Gestión\00 Reportes\2017_12 Reporte IV Cuarto Trimestre\02 Plan Gestión\"/>
    </mc:Choice>
  </mc:AlternateContent>
  <bookViews>
    <workbookView xWindow="0" yWindow="0" windowWidth="20460" windowHeight="7680" tabRatio="290"/>
  </bookViews>
  <sheets>
    <sheet name="PLAN GESTION POR PROCESO_2017" sheetId="1" r:id="rId1"/>
  </sheets>
  <externalReferences>
    <externalReference r:id="rId2"/>
    <externalReference r:id="rId3"/>
    <externalReference r:id="rId4"/>
    <externalReference r:id="rId5"/>
    <externalReference r:id="rId6"/>
    <externalReference r:id="rId7"/>
    <externalReference r:id="rId8"/>
  </externalReferences>
  <definedNames>
    <definedName name="__xlfn_IFERROR">#N/A</definedName>
    <definedName name="_xlnm._FilterDatabase" localSheetId="0" hidden="1">'PLAN GESTION POR PROCESO_2017'!$A$12:$BB$73</definedName>
    <definedName name="ACCIONES_CORRECTIVAS">[1]MANUALES!#REF!</definedName>
    <definedName name="ACCIONES_PREVENTIVAS_Y_DE_MEJORA">[1]MANUALES!#REF!</definedName>
    <definedName name="ADMINISTRACIÓN_DEL_RIESGO">[1]MANUALES!#REF!</definedName>
    <definedName name="AMARILLO">[2]Cuadro_semaforo!$C$5</definedName>
    <definedName name="AMARILLO1">[3]Cuadro_semaforo!$C$5</definedName>
    <definedName name="_xlnm.Print_Area" localSheetId="0">'PLAN GESTION POR PROCESO_2017'!$A$1:$BB$79</definedName>
    <definedName name="AUDITORIAS_DE_EVALUACIÓN">[1]MANUALES!#REF!</definedName>
    <definedName name="AUDITORIAS_INTERNAS_DEL_SIG">[1]MANUALES!#REF!</definedName>
    <definedName name="BIEN">#REF!</definedName>
    <definedName name="CANTIDAD">#REF!</definedName>
    <definedName name="CONSTRUCCIÓN_Y_ACTUALIZACIÓN_DEL_NORMOGRAMA">[1]MANUALES!#REF!</definedName>
    <definedName name="CONTRALORIA">[4]Hoja2!$G$7:$G$8</definedName>
    <definedName name="CONTROL_DE_DOCUMENTOS">[1]MANUALES!#REF!</definedName>
    <definedName name="CONTROL_DE_REGISTROS">[1]MANUALES!#REF!</definedName>
    <definedName name="DEPENDENCIA">[4]Hoja2!$B$118:$B$137</definedName>
    <definedName name="EJES">[5]Hoja2!$B$8:$B$10</definedName>
    <definedName name="FUENTE">[4]Hoja2!$B$2:$B$3</definedName>
    <definedName name="GESTIÓN_ACCIONES_COLECTIVAS">[1]MANUALES!#REF!</definedName>
    <definedName name="GESTIÓN_ACCIONES_INDIVIDUALES">[1]MANUALES!#REF!</definedName>
    <definedName name="GESTIÓN_APOYO_DIAGNÓSTICO_Y_TERAPÉUTICO">[1]MANUALES!#REF!</definedName>
    <definedName name="GESTIÓN_CONSULTA_EXTERNA">[1]MANUALES!#REF!</definedName>
    <definedName name="GESTIÓN_DE_APOYO_LOGÍSTICO">[1]MANUALES!#REF!</definedName>
    <definedName name="GESTIÓN_DE_SISTEMAS">[1]MANUALES!#REF!</definedName>
    <definedName name="GESTIÓN_DEL_ENTORNO">[1]MANUALES!#REF!</definedName>
    <definedName name="GESTIÓN_DEL_TALENTO_HUMANO">[1]MANUALES!#REF!</definedName>
    <definedName name="GESTIÓN_FINANCIERA">[1]MANUALES!#REF!</definedName>
    <definedName name="GESTIÓN_FORMULACIÓN_ESTRATÉGICA_Y_MODELOS_METODOLÓGICOS">[1]MANUALES!#REF!</definedName>
    <definedName name="GESTIÓN_HOSPITALIZACIÓN">[1]MANUALES!#REF!</definedName>
    <definedName name="GESTIÓN_JURÍDICA">[1]MANUALES!#REF!</definedName>
    <definedName name="GESTIÓN_PLANES">[1]MANUALES!#REF!</definedName>
    <definedName name="GESTIÓN_QUIRÚRGICA">[1]MANUALES!#REF!</definedName>
    <definedName name="GESTIÓN_SISTÉMICA_DE_ACTORES">[1]MANUALES!#REF!</definedName>
    <definedName name="GESTIÓN_URGENCIAS">[1]MANUALES!#REF!</definedName>
    <definedName name="IDENTIFICACIÓN_DE_ASPECTOS_E_IMPACTOS_AMBIENTALES">[1]MANUALES!#REF!</definedName>
    <definedName name="IDENTIFICACIÓN_DE_PELIGROS_Y_VALORACIÓN_DE_RIESGOS">[1]MANUALES!#REF!</definedName>
    <definedName name="INDICADOR">[4]Hoja2!$F$2:$F$4</definedName>
    <definedName name="INVESTIGACIÓN_DE_ACCIDENTES_LABORALES_Y_AMBIENTALES">[1]MANUALES!#REF!</definedName>
    <definedName name="LIDERPROCESO">[4]Hoja2!$C$118:$C$137</definedName>
    <definedName name="LOCALIDADES">[5]Hoja2!$B$47:$B$66</definedName>
    <definedName name="META02">[6]Hoja2!$C$6:$C$9</definedName>
    <definedName name="META2">[4]Hoja2!$C$2:$C$5</definedName>
    <definedName name="MONITOREO_DEL_USO_DE_LOS_MEDIOS_DE_PROCESAMIENTO_DE_LA_INFORMACIÓN">[1]MANUALES!#REF!</definedName>
    <definedName name="OTORGAR_ACCESO_A_LOS_MEDIOS_DE_PROCESAMIENTO_DE_LA_INFORMACIÓN">[1]MANUALES!#REF!</definedName>
    <definedName name="PARTICIPACIÓN_CIUDADANA">[1]MANUALES!#REF!</definedName>
    <definedName name="PLANIFICACIÓN_OPERATIVA">[1]MANUALES!#REF!</definedName>
    <definedName name="PROGRAMACION">[4]Hoja2!$D$2:$D$5</definedName>
    <definedName name="PROTECCIÓN_DEL_INTERCAMBIO_DE_INFORMACIÓN">[1]MANUALES!#REF!</definedName>
    <definedName name="REPORTE_DE_ACCIDENTES_DE_TRABAJO">[1]MANUALES!#REF!</definedName>
    <definedName name="REPORTE_Y_CONTROL_DE_NO_CONFORMES_DEL_SIG">[1]MANUALES!#REF!</definedName>
    <definedName name="ROJO">[2]Cuadro_semaforo!$C$4</definedName>
    <definedName name="RUBROS">[4]Hoja2!$A$2:$A$7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TRES">[7]Hoja2!#REF!</definedName>
    <definedName name="ttet">#REF!</definedName>
  </definedNames>
  <calcPr calcId="152511"/>
</workbook>
</file>

<file path=xl/calcChain.xml><?xml version="1.0" encoding="utf-8"?>
<calcChain xmlns="http://schemas.openxmlformats.org/spreadsheetml/2006/main">
  <c r="BA25" i="1" l="1"/>
  <c r="BA26" i="1"/>
  <c r="BA27" i="1"/>
  <c r="BA28" i="1"/>
  <c r="BA29" i="1"/>
  <c r="BA30" i="1"/>
  <c r="BA31" i="1"/>
  <c r="BA32" i="1"/>
  <c r="BA33" i="1"/>
  <c r="BA34" i="1"/>
  <c r="BA35" i="1"/>
  <c r="BA36" i="1"/>
  <c r="BA37" i="1"/>
  <c r="BA38" i="1"/>
  <c r="BA39" i="1"/>
  <c r="BA40" i="1"/>
  <c r="BA41" i="1"/>
  <c r="BA42" i="1"/>
  <c r="BA18" i="1"/>
  <c r="BA19" i="1"/>
  <c r="BA20" i="1"/>
  <c r="BA21" i="1"/>
  <c r="BA22" i="1"/>
  <c r="BA23" i="1"/>
  <c r="BA24" i="1"/>
  <c r="BA17" i="1"/>
  <c r="AU41" i="1" l="1"/>
  <c r="AC69" i="1" l="1"/>
  <c r="AM71" i="1"/>
  <c r="AO71" i="1" s="1"/>
  <c r="AL71" i="1"/>
  <c r="AM70" i="1"/>
  <c r="AO70" i="1" s="1"/>
  <c r="AL70" i="1"/>
  <c r="AM69" i="1"/>
  <c r="AO69" i="1" s="1"/>
  <c r="AL69" i="1"/>
  <c r="AM68" i="1"/>
  <c r="AO68" i="1" s="1"/>
  <c r="AL68" i="1"/>
  <c r="AM67" i="1"/>
  <c r="AO67" i="1" s="1"/>
  <c r="AL67" i="1"/>
  <c r="AM66" i="1"/>
  <c r="AL66" i="1"/>
  <c r="AM65" i="1"/>
  <c r="AL65" i="1"/>
  <c r="AC71" i="1" l="1"/>
  <c r="AC70" i="1"/>
  <c r="AC68" i="1"/>
  <c r="AC67" i="1"/>
  <c r="AC60" i="1"/>
  <c r="AC59" i="1"/>
  <c r="AC57" i="1"/>
  <c r="AC55" i="1"/>
  <c r="AC54" i="1"/>
  <c r="AC51" i="1"/>
  <c r="AC50" i="1"/>
  <c r="AC43" i="1"/>
  <c r="AC42" i="1"/>
  <c r="AC41" i="1"/>
  <c r="AC37" i="1"/>
  <c r="AC36" i="1"/>
  <c r="AC35" i="1"/>
  <c r="AC34" i="1"/>
  <c r="AC32" i="1"/>
  <c r="AC29" i="1"/>
  <c r="AC28" i="1"/>
  <c r="AC25" i="1"/>
  <c r="AC22" i="1"/>
  <c r="AM63" i="1" l="1"/>
  <c r="AL63" i="1"/>
  <c r="AM61" i="1"/>
  <c r="AL61" i="1"/>
  <c r="AO60" i="1"/>
  <c r="AM59" i="1"/>
  <c r="AO59" i="1" s="1"/>
  <c r="AL59" i="1"/>
  <c r="AO57" i="1"/>
  <c r="AO55" i="1"/>
  <c r="AO54" i="1"/>
  <c r="AM52" i="1"/>
  <c r="AO52" i="1" s="1"/>
  <c r="AL52" i="1"/>
  <c r="AO51" i="1"/>
  <c r="AL51" i="1"/>
  <c r="AM50" i="1"/>
  <c r="AO50" i="1" s="1"/>
  <c r="AL50" i="1"/>
  <c r="AM49" i="1"/>
  <c r="AO49" i="1" s="1"/>
  <c r="AL49" i="1"/>
  <c r="AM48" i="1"/>
  <c r="AL48" i="1"/>
  <c r="AM47" i="1"/>
  <c r="AO47" i="1" s="1"/>
  <c r="AL47" i="1"/>
  <c r="AM46" i="1"/>
  <c r="AO46" i="1" s="1"/>
  <c r="AL46" i="1"/>
  <c r="AM44" i="1"/>
  <c r="AO44" i="1" s="1"/>
  <c r="AL44" i="1"/>
  <c r="AM43" i="1"/>
  <c r="AL43" i="1"/>
  <c r="AM42" i="1"/>
  <c r="AO42" i="1" s="1"/>
  <c r="AL42" i="1"/>
  <c r="AM41" i="1"/>
  <c r="AO41" i="1" s="1"/>
  <c r="AL41" i="1"/>
  <c r="AM40" i="1"/>
  <c r="AO40" i="1" s="1"/>
  <c r="AL40" i="1"/>
  <c r="AM39" i="1"/>
  <c r="AO39" i="1" s="1"/>
  <c r="AL39" i="1"/>
  <c r="AM38" i="1"/>
  <c r="AL38" i="1"/>
  <c r="AM37" i="1"/>
  <c r="AL37" i="1"/>
  <c r="AM36" i="1"/>
  <c r="AO36" i="1" s="1"/>
  <c r="AL36" i="1"/>
  <c r="AM35" i="1"/>
  <c r="AL35" i="1"/>
  <c r="AM34" i="1"/>
  <c r="AO34" i="1" s="1"/>
  <c r="AL34" i="1"/>
  <c r="AM32" i="1"/>
  <c r="AO32" i="1" s="1"/>
  <c r="AL32" i="1"/>
  <c r="AM31" i="1"/>
  <c r="AL31" i="1"/>
  <c r="AM30" i="1"/>
  <c r="AL30" i="1"/>
  <c r="AM29" i="1"/>
  <c r="AO29" i="1" s="1"/>
  <c r="AL29" i="1"/>
  <c r="AM28" i="1"/>
  <c r="AO28" i="1" s="1"/>
  <c r="AL28" i="1"/>
  <c r="AM26" i="1"/>
  <c r="AL26" i="1"/>
  <c r="AM25" i="1"/>
  <c r="AO25" i="1" s="1"/>
  <c r="AL25" i="1"/>
  <c r="AM24" i="1"/>
  <c r="AO24" i="1" s="1"/>
  <c r="AL24" i="1"/>
  <c r="AN22" i="1"/>
  <c r="AM22" i="1"/>
  <c r="AL22" i="1"/>
  <c r="AM21" i="1"/>
  <c r="AL21" i="1"/>
  <c r="AL19" i="1"/>
  <c r="AM18" i="1"/>
  <c r="AO18" i="1" s="1"/>
  <c r="AL18" i="1"/>
  <c r="AM17" i="1"/>
  <c r="AO17" i="1" s="1"/>
  <c r="AL17" i="1"/>
  <c r="AR17" i="1"/>
  <c r="AR18" i="1"/>
  <c r="AR19" i="1"/>
  <c r="AR21" i="1"/>
  <c r="AR22" i="1"/>
  <c r="AR24" i="1"/>
  <c r="AR25" i="1"/>
  <c r="AR26" i="1"/>
  <c r="AR28" i="1"/>
  <c r="AR29" i="1"/>
  <c r="AR30" i="1"/>
  <c r="AR31" i="1"/>
  <c r="AR32" i="1"/>
  <c r="AR34" i="1"/>
  <c r="AR35" i="1"/>
  <c r="AR36" i="1"/>
  <c r="AR37" i="1"/>
  <c r="AR38" i="1"/>
  <c r="AR39" i="1"/>
  <c r="AR40" i="1"/>
  <c r="AR41" i="1"/>
  <c r="AR42" i="1"/>
  <c r="AR43" i="1"/>
  <c r="AR44" i="1"/>
  <c r="AR46" i="1"/>
  <c r="AR47" i="1"/>
  <c r="AR48" i="1"/>
  <c r="AR49" i="1"/>
  <c r="AR50" i="1"/>
  <c r="AR51" i="1"/>
  <c r="AR52" i="1"/>
  <c r="AR59" i="1"/>
  <c r="AR61" i="1"/>
  <c r="AR63" i="1"/>
  <c r="AR65" i="1"/>
  <c r="AR66" i="1"/>
  <c r="AR67" i="1"/>
  <c r="AR68" i="1"/>
  <c r="AR69" i="1"/>
  <c r="AR70" i="1"/>
  <c r="AR71" i="1"/>
  <c r="AG71" i="1"/>
  <c r="AI71" i="1" s="1"/>
  <c r="AG70" i="1"/>
  <c r="AI70" i="1" s="1"/>
  <c r="AG69" i="1"/>
  <c r="AI69" i="1" s="1"/>
  <c r="AG68" i="1"/>
  <c r="AI68" i="1" s="1"/>
  <c r="AG67" i="1"/>
  <c r="AI67" i="1" s="1"/>
  <c r="AH66" i="1"/>
  <c r="AZ66" i="1" s="1"/>
  <c r="AG66" i="1"/>
  <c r="AH65" i="1"/>
  <c r="AZ65" i="1" s="1"/>
  <c r="AG65" i="1"/>
  <c r="AG36" i="1"/>
  <c r="AI36" i="1" s="1"/>
  <c r="AG61" i="1"/>
  <c r="AG60" i="1"/>
  <c r="AI60" i="1" s="1"/>
  <c r="AG59" i="1"/>
  <c r="AG56" i="1"/>
  <c r="AG57" i="1"/>
  <c r="AI57" i="1" s="1"/>
  <c r="AG55" i="1"/>
  <c r="AI55" i="1" s="1"/>
  <c r="AG53" i="1"/>
  <c r="AG54" i="1"/>
  <c r="AI54" i="1" s="1"/>
  <c r="AG52" i="1"/>
  <c r="AI52" i="1" s="1"/>
  <c r="AG51" i="1"/>
  <c r="AI51" i="1" s="1"/>
  <c r="AG50" i="1"/>
  <c r="AI50" i="1" s="1"/>
  <c r="AG49" i="1"/>
  <c r="AG48" i="1"/>
  <c r="AG47" i="1"/>
  <c r="AG46" i="1"/>
  <c r="AI46" i="1" s="1"/>
  <c r="AG32" i="1"/>
  <c r="AG29" i="1"/>
  <c r="AI29" i="1" s="1"/>
  <c r="AG28" i="1"/>
  <c r="AI28" i="1" s="1"/>
  <c r="AG24" i="1"/>
  <c r="AG22" i="1"/>
  <c r="AI22" i="1" s="1"/>
  <c r="AG21" i="1"/>
  <c r="AI21" i="1" s="1"/>
  <c r="AG19" i="1"/>
  <c r="AG18" i="1"/>
  <c r="AG17" i="1"/>
  <c r="AI17" i="1" s="1"/>
  <c r="AG25" i="1"/>
  <c r="AI25" i="1" s="1"/>
  <c r="AG44" i="1"/>
  <c r="AI44" i="1" s="1"/>
  <c r="AG43" i="1"/>
  <c r="AG42" i="1"/>
  <c r="AI42" i="1" s="1"/>
  <c r="AG38" i="1"/>
  <c r="AG39" i="1"/>
  <c r="AG40" i="1"/>
  <c r="AG41" i="1"/>
  <c r="AI41" i="1" s="1"/>
  <c r="AY53" i="1"/>
  <c r="AS53" i="1"/>
  <c r="AU53" i="1" s="1"/>
  <c r="E72" i="1"/>
  <c r="AZ71" i="1"/>
  <c r="AY71" i="1"/>
  <c r="AX71" i="1"/>
  <c r="AS71" i="1"/>
  <c r="AU71" i="1" s="1"/>
  <c r="AF71" i="1"/>
  <c r="AZ70" i="1"/>
  <c r="AY70" i="1"/>
  <c r="AX70" i="1"/>
  <c r="AS70" i="1"/>
  <c r="AU70" i="1" s="1"/>
  <c r="AF70" i="1"/>
  <c r="AZ69" i="1"/>
  <c r="AY69" i="1"/>
  <c r="AX69" i="1"/>
  <c r="AS69" i="1"/>
  <c r="AU69" i="1" s="1"/>
  <c r="AF69" i="1"/>
  <c r="AZ68" i="1"/>
  <c r="AY68" i="1"/>
  <c r="AX68" i="1"/>
  <c r="AS68" i="1"/>
  <c r="AU68" i="1" s="1"/>
  <c r="AF68" i="1"/>
  <c r="AZ67" i="1"/>
  <c r="AY67" i="1"/>
  <c r="AX67" i="1"/>
  <c r="AS67" i="1"/>
  <c r="AU67" i="1" s="1"/>
  <c r="AF67" i="1"/>
  <c r="AY66" i="1"/>
  <c r="AX66" i="1"/>
  <c r="AS66" i="1"/>
  <c r="AU66" i="1" s="1"/>
  <c r="AF66" i="1"/>
  <c r="AY65" i="1"/>
  <c r="AX65" i="1"/>
  <c r="AS65" i="1"/>
  <c r="AU65" i="1" s="1"/>
  <c r="AF65" i="1"/>
  <c r="E64" i="1"/>
  <c r="AZ63" i="1"/>
  <c r="AY63" i="1"/>
  <c r="AX63" i="1"/>
  <c r="AS63" i="1"/>
  <c r="AU63" i="1" s="1"/>
  <c r="AG63" i="1"/>
  <c r="AF63" i="1"/>
  <c r="E62" i="1"/>
  <c r="AZ61" i="1"/>
  <c r="AY61" i="1"/>
  <c r="AS61" i="1"/>
  <c r="AU61" i="1" s="1"/>
  <c r="AF61" i="1"/>
  <c r="AZ59" i="1"/>
  <c r="AY59" i="1"/>
  <c r="AX59" i="1"/>
  <c r="AS59" i="1"/>
  <c r="AU59" i="1" s="1"/>
  <c r="AI59" i="1"/>
  <c r="AF59" i="1"/>
  <c r="E58" i="1"/>
  <c r="E56" i="1"/>
  <c r="AZ52" i="1"/>
  <c r="AY52" i="1"/>
  <c r="AX52" i="1"/>
  <c r="AS52" i="1"/>
  <c r="AU52" i="1" s="1"/>
  <c r="AF52" i="1"/>
  <c r="AZ51" i="1"/>
  <c r="AY51" i="1"/>
  <c r="AX51" i="1"/>
  <c r="AS51" i="1"/>
  <c r="AU51" i="1" s="1"/>
  <c r="AF51" i="1"/>
  <c r="AZ50" i="1"/>
  <c r="AY50" i="1"/>
  <c r="AX50" i="1"/>
  <c r="AS50" i="1"/>
  <c r="AU50" i="1" s="1"/>
  <c r="AF50" i="1"/>
  <c r="AZ49" i="1"/>
  <c r="AY49" i="1"/>
  <c r="AX49" i="1"/>
  <c r="AS49" i="1"/>
  <c r="AU49" i="1" s="1"/>
  <c r="AF49" i="1"/>
  <c r="AZ48" i="1"/>
  <c r="AY48" i="1"/>
  <c r="AX48" i="1"/>
  <c r="AS48" i="1"/>
  <c r="AU48" i="1" s="1"/>
  <c r="AF48" i="1"/>
  <c r="AZ47" i="1"/>
  <c r="AY47" i="1"/>
  <c r="AX47" i="1"/>
  <c r="AS47" i="1"/>
  <c r="AU47" i="1" s="1"/>
  <c r="AF47" i="1"/>
  <c r="AZ46" i="1"/>
  <c r="AY46" i="1"/>
  <c r="AX46" i="1"/>
  <c r="AS46" i="1"/>
  <c r="AU46" i="1" s="1"/>
  <c r="AF46" i="1"/>
  <c r="E45" i="1"/>
  <c r="AZ44" i="1"/>
  <c r="AY44" i="1"/>
  <c r="AX44" i="1"/>
  <c r="AS44" i="1"/>
  <c r="AU44" i="1" s="1"/>
  <c r="AF44" i="1"/>
  <c r="AZ43" i="1"/>
  <c r="AY43" i="1"/>
  <c r="AX43" i="1"/>
  <c r="AS43" i="1"/>
  <c r="AU43" i="1" s="1"/>
  <c r="AF43" i="1"/>
  <c r="AZ42" i="1"/>
  <c r="AY42" i="1"/>
  <c r="AX42" i="1"/>
  <c r="AS42" i="1"/>
  <c r="AU42" i="1" s="1"/>
  <c r="AF42" i="1"/>
  <c r="AZ41" i="1"/>
  <c r="AY41" i="1"/>
  <c r="AX41" i="1"/>
  <c r="AS41" i="1"/>
  <c r="AF41" i="1"/>
  <c r="AZ40" i="1"/>
  <c r="AY40" i="1"/>
  <c r="AX40" i="1"/>
  <c r="AS40" i="1"/>
  <c r="AU40" i="1" s="1"/>
  <c r="AF40" i="1"/>
  <c r="AZ39" i="1"/>
  <c r="AY39" i="1"/>
  <c r="AX39" i="1"/>
  <c r="AS39" i="1"/>
  <c r="AU39" i="1" s="1"/>
  <c r="AF39" i="1"/>
  <c r="AZ38" i="1"/>
  <c r="AY38" i="1"/>
  <c r="AX38" i="1"/>
  <c r="AS38" i="1"/>
  <c r="AU38" i="1"/>
  <c r="AF38" i="1"/>
  <c r="AZ37" i="1"/>
  <c r="AY37" i="1"/>
  <c r="AX37" i="1"/>
  <c r="AS37" i="1"/>
  <c r="AU37" i="1" s="1"/>
  <c r="AG37" i="1"/>
  <c r="AF37" i="1"/>
  <c r="AZ36" i="1"/>
  <c r="AY36" i="1"/>
  <c r="AX36" i="1"/>
  <c r="AS36" i="1"/>
  <c r="AU36" i="1"/>
  <c r="AF36" i="1"/>
  <c r="AZ35" i="1"/>
  <c r="AY35" i="1"/>
  <c r="AX35" i="1"/>
  <c r="AS35" i="1"/>
  <c r="AU35" i="1" s="1"/>
  <c r="AG35" i="1"/>
  <c r="AF35" i="1"/>
  <c r="AZ34" i="1"/>
  <c r="AY34" i="1"/>
  <c r="AX34" i="1"/>
  <c r="AS34" i="1"/>
  <c r="AU34" i="1" s="1"/>
  <c r="AG34" i="1"/>
  <c r="AF34" i="1"/>
  <c r="E33" i="1"/>
  <c r="AZ32" i="1"/>
  <c r="AY32" i="1"/>
  <c r="AX32" i="1"/>
  <c r="AS32" i="1"/>
  <c r="AU32" i="1" s="1"/>
  <c r="AI32" i="1"/>
  <c r="AF32" i="1"/>
  <c r="AZ31" i="1"/>
  <c r="AY31" i="1"/>
  <c r="AX31" i="1"/>
  <c r="AS31" i="1"/>
  <c r="AU31" i="1" s="1"/>
  <c r="AG31" i="1"/>
  <c r="AI31" i="1" s="1"/>
  <c r="AF31" i="1"/>
  <c r="AZ30" i="1"/>
  <c r="AY30" i="1"/>
  <c r="AX30" i="1"/>
  <c r="AS30" i="1"/>
  <c r="AU30" i="1" s="1"/>
  <c r="AG30" i="1"/>
  <c r="AI30" i="1" s="1"/>
  <c r="AF30" i="1"/>
  <c r="AZ29" i="1"/>
  <c r="AY29" i="1"/>
  <c r="AX29" i="1"/>
  <c r="AS29" i="1"/>
  <c r="AU29" i="1" s="1"/>
  <c r="AF29" i="1"/>
  <c r="AZ28" i="1"/>
  <c r="AY28" i="1"/>
  <c r="AX28" i="1"/>
  <c r="AS28" i="1"/>
  <c r="AU28" i="1" s="1"/>
  <c r="AF28" i="1"/>
  <c r="E27" i="1"/>
  <c r="AZ26" i="1"/>
  <c r="AY26" i="1"/>
  <c r="AX26" i="1"/>
  <c r="AS26" i="1"/>
  <c r="AU26" i="1" s="1"/>
  <c r="AG26" i="1"/>
  <c r="AF26" i="1"/>
  <c r="AZ25" i="1"/>
  <c r="AY25" i="1"/>
  <c r="AX25" i="1"/>
  <c r="AS25" i="1"/>
  <c r="AU25" i="1" s="1"/>
  <c r="AF25" i="1"/>
  <c r="AZ24" i="1"/>
  <c r="AY24" i="1"/>
  <c r="AX24" i="1"/>
  <c r="AS24" i="1"/>
  <c r="AU24" i="1" s="1"/>
  <c r="AF24" i="1"/>
  <c r="E23" i="1"/>
  <c r="AZ22" i="1"/>
  <c r="AY22" i="1"/>
  <c r="AX22" i="1"/>
  <c r="AS22" i="1"/>
  <c r="AU22" i="1" s="1"/>
  <c r="AF22" i="1"/>
  <c r="AZ21" i="1"/>
  <c r="AY21" i="1"/>
  <c r="AX21" i="1"/>
  <c r="AS21" i="1"/>
  <c r="AU21" i="1" s="1"/>
  <c r="AF21" i="1"/>
  <c r="E20" i="1"/>
  <c r="AZ19" i="1"/>
  <c r="AY19" i="1"/>
  <c r="AX19" i="1"/>
  <c r="AS19" i="1"/>
  <c r="AU19" i="1" s="1"/>
  <c r="AF19" i="1"/>
  <c r="AZ18" i="1"/>
  <c r="AY18" i="1"/>
  <c r="AX18" i="1"/>
  <c r="AS18" i="1"/>
  <c r="AU18" i="1" s="1"/>
  <c r="AF18" i="1"/>
  <c r="AZ17" i="1"/>
  <c r="AY17" i="1"/>
  <c r="AX17" i="1"/>
  <c r="AS17" i="1"/>
  <c r="AU17" i="1" s="1"/>
  <c r="AF17" i="1"/>
  <c r="AC73" i="1"/>
  <c r="A1" i="1"/>
  <c r="E73" i="1" l="1"/>
  <c r="AI73" i="1"/>
  <c r="AU73" i="1"/>
  <c r="AO22" i="1"/>
  <c r="AO73" i="1" s="1"/>
  <c r="AZ73" i="1"/>
</calcChain>
</file>

<file path=xl/comments1.xml><?xml version="1.0" encoding="utf-8"?>
<comments xmlns="http://schemas.openxmlformats.org/spreadsheetml/2006/main">
  <authors>
    <author>juan.jimenez</author>
  </authors>
  <commentList>
    <comment ref="B15" authorId="0" shapeId="0">
      <text>
        <r>
          <rPr>
            <b/>
            <sz val="8"/>
            <color indexed="81"/>
            <rFont val="Tahoma"/>
            <family val="2"/>
          </rPr>
          <t>juan.jimenez:</t>
        </r>
        <r>
          <rPr>
            <sz val="8"/>
            <color indexed="81"/>
            <rFont val="Tahoma"/>
            <family val="2"/>
          </rPr>
          <t xml:space="preserve">
Seleccionar el objetivo estrategico asociado al proceso</t>
        </r>
      </text>
    </comment>
    <comment ref="J15" authorId="0" shapeId="0">
      <text>
        <r>
          <rPr>
            <b/>
            <sz val="8"/>
            <color indexed="81"/>
            <rFont val="Tahoma"/>
            <family val="2"/>
          </rPr>
          <t>juan.jimenez:</t>
        </r>
        <r>
          <rPr>
            <sz val="8"/>
            <color indexed="81"/>
            <rFont val="Tahoma"/>
            <family val="2"/>
          </rPr>
          <t xml:space="preserve">
Establecer el tipo programacion:
- Suma
-Constante
-Creciente
-Decreciente</t>
        </r>
      </text>
    </comment>
    <comment ref="C28" authorId="0" shapeId="0">
      <text>
        <r>
          <rPr>
            <sz val="8"/>
            <color indexed="81"/>
            <rFont val="Tahoma"/>
            <family val="2"/>
          </rPr>
          <t xml:space="preserve">ESTABLECER METAS DEL PLAN DE DESARROLLO LOCAL,  QUE ESTEN RELACIONADAS CON 
</t>
        </r>
      </text>
    </comment>
  </commentList>
</comments>
</file>

<file path=xl/sharedStrings.xml><?xml version="1.0" encoding="utf-8"?>
<sst xmlns="http://schemas.openxmlformats.org/spreadsheetml/2006/main" count="938" uniqueCount="478">
  <si>
    <t>SECRETARIA DISTRITAL DE GOBIERNO</t>
  </si>
  <si>
    <t>VIGENCIA DE LA PLANEACIÓN</t>
  </si>
  <si>
    <t>DEPENDENCIA</t>
  </si>
  <si>
    <t>ALCALDIA LOCAL DE FONTIBON</t>
  </si>
  <si>
    <t>OBJETIVO PROCESO</t>
  </si>
  <si>
    <t>ALCANCE PROCESO</t>
  </si>
  <si>
    <t>LIDER DEL PROCESO</t>
  </si>
  <si>
    <t>ALCALDE LOCAL DE FONTIBON</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</si>
  <si>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</si>
  <si>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</si>
  <si>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</si>
  <si>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</si>
  <si>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</si>
  <si>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</si>
  <si>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</si>
  <si>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</si>
  <si>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</si>
  <si>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</si>
  <si>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</si>
  <si>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</si>
  <si>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</si>
  <si>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</si>
  <si>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</si>
  <si>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</si>
  <si>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</si>
  <si>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</si>
  <si>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</si>
  <si>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</si>
  <si>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</si>
  <si>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</si>
  <si>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</si>
  <si>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</si>
  <si>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</si>
  <si>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</si>
  <si>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</si>
  <si>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</si>
  <si>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</si>
  <si>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</si>
  <si>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</si>
  <si>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</si>
  <si>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</si>
  <si>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REPORTA CB0404</t>
  </si>
  <si>
    <t>FUENTE</t>
  </si>
  <si>
    <t>RUBRO GASTO FUNCIONAMIENTO</t>
  </si>
  <si>
    <t xml:space="preserve">PROYECTO DE INVERSIÓN </t>
  </si>
  <si>
    <t>VALOR ESTIMADO (En millones de pesos colombianos)</t>
  </si>
  <si>
    <t>PROGRAMADO</t>
  </si>
  <si>
    <t>EJECUTADO</t>
  </si>
  <si>
    <t>x</t>
  </si>
  <si>
    <t>GF / INV</t>
  </si>
  <si>
    <t>CODIGO</t>
  </si>
  <si>
    <t xml:space="preserve">NOMBRE </t>
  </si>
  <si>
    <t>,OP</t>
  </si>
  <si>
    <t xml:space="preserve">Fortalecer la capacidad institucional y para el ejercicio de la función  policiva por parte de las Autoridades locales a cargo de la SDG. </t>
  </si>
  <si>
    <t xml:space="preserve">GESTIÓN PUBLICA TERRITORIAL LOCAL
</t>
  </si>
  <si>
    <t>Ejecutar el 100% del plan de acción aprobado por el CLG.</t>
  </si>
  <si>
    <t>GESTIÓN</t>
  </si>
  <si>
    <t>Ejecución plan de acción del CLG</t>
  </si>
  <si>
    <t>(No. de actividades realizadas del Plan de Acción del CLG / No. actividades del Plan de Acción del CLG programadas)*100</t>
  </si>
  <si>
    <t>CRECIENTE</t>
  </si>
  <si>
    <t>EFICACIA</t>
  </si>
  <si>
    <t xml:space="preserve"> Actas Plan de Acción del CLG</t>
  </si>
  <si>
    <t>Coordinación administrativa y financiera</t>
  </si>
  <si>
    <t>SI</t>
  </si>
  <si>
    <t>GASTOS DE FUNCIONAMIENTO</t>
  </si>
  <si>
    <t>1474 gastos de funcionamiento</t>
  </si>
  <si>
    <t>Realizar mínimo un (01) ejercicio de Dialogo Social en el marco del Proceso de Rendición de Cuentas, de conformidad con la metodología establecida</t>
  </si>
  <si>
    <t>Avance del cumplimiento físico logrado en el plan de desarrollo</t>
  </si>
  <si>
    <t>No. De ejercicios de diálogo social realizados</t>
  </si>
  <si>
    <t>CONSTANTE</t>
  </si>
  <si>
    <t>CANTIDAD</t>
  </si>
  <si>
    <t>Actas e informe del Proceso de Rendición de Cuentas</t>
  </si>
  <si>
    <t>PLANEACION</t>
  </si>
  <si>
    <t>Lograr el 15% de avance del cumplimiento físico en el Plan de Desarrollo Local</t>
  </si>
  <si>
    <t>Ejercicios de Dialogo Social en lo Local</t>
  </si>
  <si>
    <t>% de avance en el cumplimiento físico del plan de desarrollo local según el dato que arroje la matriz MUSI (Ejecución real)</t>
  </si>
  <si>
    <t>Plan de desarrollo y la MUSI</t>
  </si>
  <si>
    <t>GASTOS DE INVERSION</t>
  </si>
  <si>
    <t>1452, 1453, 1455, 1456, 1458, 1460, 1462, 1464, 1467 Proyecto de invesion social</t>
  </si>
  <si>
    <t>TOTAL PROCESO</t>
  </si>
  <si>
    <t xml:space="preserve">FOMENTO Y PROTECCIÓN DE DDHH
</t>
  </si>
  <si>
    <t>Implementar el 35 % del Plan de Intervención Local en DDHH</t>
  </si>
  <si>
    <t>Implementaciòn del plan de intervenmciòn local</t>
  </si>
  <si>
    <t>% de implementacion del plan de intervencion local en derechos humanos</t>
  </si>
  <si>
    <t>según directrices y lineamientos de Derechos Humanos</t>
  </si>
  <si>
    <t>TODAS LAS AREAS DE LA  ALF</t>
  </si>
  <si>
    <t>Incrementar y mantener las lineas de acción de Derechos Humanos en el Plan Operativo Anual Local</t>
  </si>
  <si>
    <t>RETADORA (MEJORA)</t>
  </si>
  <si>
    <t>Lineas de acción de DDHH incrementadas</t>
  </si>
  <si>
    <t>No. De lineas de accion de derechos humanos en el marco del plan operativo anual local incrementadas</t>
  </si>
  <si>
    <t>lineas de acción de Derechos Humanos en el Plan Operativo Anual Local año 2016</t>
  </si>
  <si>
    <t>casa de justicia</t>
  </si>
  <si>
    <t>OTROS GASTOS GENERALES</t>
  </si>
  <si>
    <t xml:space="preserve">RELACIONES ESTRATEGICAS
</t>
  </si>
  <si>
    <t>Implementar los mecanismos y las acciones necesarias para responder oportunamente el 100% del ejercicio de control político, los derechos de petición y/o solicitudes de información que realice el Concejo de Bogotá, D.C. y el Congreso de la República.</t>
  </si>
  <si>
    <t>Mecanismos de respuesta oportuna</t>
  </si>
  <si>
    <t>No. de mecanismos implementados para responder oportunamente el ejercicio de control político, derechos de petición y solicitudes de información</t>
  </si>
  <si>
    <t>los establecidos por la normatividad vigente</t>
  </si>
  <si>
    <t>sistema de atencion al usuario, ORFEO y PQRS</t>
  </si>
  <si>
    <t>TODA LA ALCALDIA</t>
  </si>
  <si>
    <t>Participar en el 100% de las convoctarias que realice la Dirección de Relaciones Políticas a las sesiones de las Juntas Administradoras Locales destinadas a documentar inquietudes y sugerencias de estas corporaciones de elección local.</t>
  </si>
  <si>
    <t>Participación en convocatorias de la dirección de relaciones políticas</t>
  </si>
  <si>
    <t>(No de participaciones documentadas de la Alcaldía Local/No de convocatorias realizadas por la Dirección de Relaciones políticas)*100</t>
  </si>
  <si>
    <t>% de asistencias a sesiones de las Juntas Administradoras Locales destinadas a documentar inquietudes y sugerencias de estas corporaciones de elección local del año 2016</t>
  </si>
  <si>
    <t>actas de sesiones de la JAL</t>
  </si>
  <si>
    <t>NO</t>
  </si>
  <si>
    <t>Realizar una (1) mesa de trabajo entre la Junta Administradora Local, la Alcaldía Local, la Dirección de Relaciones Políticas y funcionarios del nivel Directivo del Distrito Capital, para atender y hacer seguimiento a las solicitudes que presenten estas coorporaciones.</t>
  </si>
  <si>
    <t>Mesa de trabajo con la JAL y la DRP en la Alcaldía Local</t>
  </si>
  <si>
    <t>Una mesa de trabajo lleada a cabo según programación de la DRP</t>
  </si>
  <si>
    <t>SUMA</t>
  </si>
  <si>
    <t>actas de mesas de trabajo realizadas entre la Junta Administradora Local y la Alcaldía Local</t>
  </si>
  <si>
    <t xml:space="preserve">COMUNICACIONES ESTRATEGICAS
</t>
  </si>
  <si>
    <t>Socializar al 80% de los directivos y lideres de proceso de la alcaldia local la estrategia de comunicación en cascada</t>
  </si>
  <si>
    <t>Socialización de la estrategia de comunicación</t>
  </si>
  <si>
    <t>% de directivos en la Alcaldía Local que recibieron la socialización de la estrategia de comunicación en cascada</t>
  </si>
  <si>
    <t>actas de socializacion</t>
  </si>
  <si>
    <t>COMUNICACIONES DE LA ALF</t>
  </si>
  <si>
    <t>Desplegar el 100% de la estrategia de comunicación en cascada en la alcaldia local</t>
  </si>
  <si>
    <t>Despliegue de la estrategia de comunicación</t>
  </si>
  <si>
    <t>% de despliegue de la estrategia de comunicación en cascada en la Alcaldía local</t>
  </si>
  <si>
    <t>actas de despliege</t>
  </si>
  <si>
    <t>Desarrollar dos (2) campañas externas en la localidad con base en las necesidades de comunicación de la SDG para el año 2017</t>
  </si>
  <si>
    <t>Campañas externas de comunicación</t>
  </si>
  <si>
    <t>2 campañas externas de comunicación</t>
  </si>
  <si>
    <t>DOCUMENTOS DE LAS CAMPAÑAS DESARROLLADAS</t>
  </si>
  <si>
    <t>Desarrollar dos (2) campañas internas en la alcaldia local con base en las necesidades de comunicación de la SDG para el año 2017</t>
  </si>
  <si>
    <t>Campañas internas de comunicación</t>
  </si>
  <si>
    <t>2 campañas internas de comunicación</t>
  </si>
  <si>
    <t>Formular y socializar el  Plan de Comunicaciones de la Alcaldia Local para la Vigencia 2017</t>
  </si>
  <si>
    <t>Plan de comunicaciones 2017</t>
  </si>
  <si>
    <t>Un plan de comunicaciones ofrmulado para la vigencia 2017 en la Alcaldía Local</t>
  </si>
  <si>
    <t xml:space="preserve">IVC
</t>
  </si>
  <si>
    <t>Realizar 12 acciones de control u operativos en materia de urbanismo relacionados con la integridad del espacio público.</t>
  </si>
  <si>
    <t>Acciones de Control u Operativos realizados en espacio público</t>
  </si>
  <si>
    <t xml:space="preserve">Sumatoria de No. Acciones de Control u operativos en espacio público realizados </t>
  </si>
  <si>
    <t>4 operativos realizados de acuerdo al plan de gestion 2016</t>
  </si>
  <si>
    <t>EFICIENCIA</t>
  </si>
  <si>
    <t>Los soportes se encuentran en las actas de operativo que se ubican en el grupo de gestion policivo e inspecciones carpeta operativos</t>
  </si>
  <si>
    <t>Grupo de Gestion Policiva - Inspeccciones de Policia</t>
  </si>
  <si>
    <t>1474 FONTIBON GESTION PUBLICA EFICIENTE Y TRANSPARENTE</t>
  </si>
  <si>
    <t>Realizar 42 acciones de control u operativos en materia de actividad económica.</t>
  </si>
  <si>
    <t>Acciones de Control u Operativos realizados en materia de actividad económica.</t>
  </si>
  <si>
    <t xml:space="preserve">Sumatoria de  No. Acciones de Control u Operativos en materia de actividad económica realizados </t>
  </si>
  <si>
    <t>20  operativos realizados de acuerdo al plan de gestion 2016</t>
  </si>
  <si>
    <t>Los soportes se encuentran en las actas de operativo que se ubican en el grupo de ghestion policivo e inspecciones carpeta operativos</t>
  </si>
  <si>
    <t xml:space="preserve">Realizar 24 acciones de control u operativos en en materia de urbanismo relacionados con la integridad urbanística </t>
  </si>
  <si>
    <t>Acciones de Control u Operativos realizados en obras y urbanismo</t>
  </si>
  <si>
    <t xml:space="preserve">Sumatoria de No. Acciones de Control u operativos en obras y urbanismo realizados </t>
  </si>
  <si>
    <t xml:space="preserve">Realizar mínimo 12 acciones de control u operativos en materia de ambiente, mineria y relaciones con los animales </t>
  </si>
  <si>
    <t>RUTINARIA</t>
  </si>
  <si>
    <t xml:space="preserve">Acciones de Control u Operativos realizados en Ambiente, Mineria y Relaciones con los animales </t>
  </si>
  <si>
    <t>Sumatoria de No. Acciones de Control u operativos en Ambiente, Mineria y Relaciones con los animales realizados.</t>
  </si>
  <si>
    <t>Realizar 2 acciones de control u operativos en materia de convivencia relacionados con artículos pirotécnicos y sustancias peligrosas.</t>
  </si>
  <si>
    <t>Acciones de Control u Operativos realizados en Convivencia relacionados con artículos pirotécnicos y sustancias peligrosas</t>
  </si>
  <si>
    <t xml:space="preserve">Sumatoria de No. Acciones de Control u opertativos en materia convivencia relacionados con artículos pirotécnicos y sustancias peligrosas realizados </t>
  </si>
  <si>
    <t>Resolver el 60% de las querellas civiles de policia y contravencionales anteriores a la vigencia de la Ley 1801 de 2016.</t>
  </si>
  <si>
    <t>Querellas civiles de policia y contravencionales resueltas</t>
  </si>
  <si>
    <t>(No. Querellas civiles de policia y contravencionales resueltas / No. Querellas civiles de policia y contravencionales activas) * 100</t>
  </si>
  <si>
    <t>N/A</t>
  </si>
  <si>
    <t>Los soportes se encuentran en el sistema de gestion orfeo y en el aplicativo si actua 2</t>
  </si>
  <si>
    <t>Archivar el 10% de los expedientes de actuaciones administrativas de las vigencias 2015 y anteriores, de conformidad con los lineameintos formulados por la Dirección para la Gestión Policiva.</t>
  </si>
  <si>
    <t>Ejecución plan de descongestión</t>
  </si>
  <si>
    <t>(No. Actuaciones Administrativas Archivadas / No. Actuaciones Administrativas Activas) * 100</t>
  </si>
  <si>
    <t>SOPORTES DE ARCHIVO</t>
  </si>
  <si>
    <t>Registrar en el aplicativo SI ACTUA o el que haga sus veces, el 100% de las indagaciones preliminares.</t>
  </si>
  <si>
    <t>Actuaciones administrativas registradas en el aplicativo</t>
  </si>
  <si>
    <t>(No. Indagaciones preliminares registradas / No.  Indagaciones preliminares activas) * 100</t>
  </si>
  <si>
    <t>Registrar en el aplicativo SI ACTUA o el que haga sus veces, el 100% de las actuaciones relacionadas con los comportamientos contrarios a la convivencia.</t>
  </si>
  <si>
    <t>Actuaciones policivas registradas en el aplicativo</t>
  </si>
  <si>
    <t>(No. actuaciones policivas registradas / No.  actuaciones policivas activas) * 100</t>
  </si>
  <si>
    <t>Impulsar hasta depurar el 100% de las actuaciones administrativas de las vigencias 2016 y 2017</t>
  </si>
  <si>
    <t>Actuaciones administrativas impulsadas</t>
  </si>
  <si>
    <t>(No. Actuaciones Administrativas impulsadas / No. Actuaciones Administrativas Activas) * 100</t>
  </si>
  <si>
    <t>3075 actuaciones administrativas según invenatrio fisisco</t>
  </si>
  <si>
    <t>Los soportes  se encuentran en las bases de datos de inventarios de actuaciones administrativas de l grupo de gestion y la informacion incorprada en el  "Si Actua"</t>
  </si>
  <si>
    <t>Grupo de Gestión Policiva</t>
  </si>
  <si>
    <t>Disminuir en un 10% las revocatorias en el Consejo de Justicia de las desiciones provenientes de la alcaldia local, en comparación con el año 2016</t>
  </si>
  <si>
    <t>Disminución Revocatorias Consejo de Justicia</t>
  </si>
  <si>
    <t xml:space="preserve">(Número de revocatorias del Consejo de Justicia 2017 / Número de expedientes remitidos al Consejo de Justicia 2017) -
(Número de revocatorias del Consejo de Justicia 2016 / Número de expedientes remitidos al Consejo de Justicia 2016) </t>
  </si>
  <si>
    <t>Número de revocatorias del Consejo de Justicia 2016 y 2017</t>
  </si>
  <si>
    <t xml:space="preserve">GESTIÓN CORPORATIVA LOCAL
</t>
  </si>
  <si>
    <t>Comprometer al 30 de junio del 2017 el 50% del presupuesto de inversión directa disponible a la vigencia para el FDL y el 95% al 29 de diciembre de 2017.</t>
  </si>
  <si>
    <t>Ejecución presupuestal de inversión directa</t>
  </si>
  <si>
    <t>(Valor Acumulado del presupuesto de inversión directa comprometido /Valor total de presupuesto de inversión directa disponible) * 100</t>
  </si>
  <si>
    <t>PAC</t>
  </si>
  <si>
    <t>PLANEACION, CONTRATACION Y PRESUPUESTO</t>
  </si>
  <si>
    <t xml:space="preserve">Girar mínimo el 50% del presupuesto de inversión directa comprometidos en la vigencia 2017
</t>
  </si>
  <si>
    <t>Giros realizados</t>
  </si>
  <si>
    <t>(Valor Acumulado de giros de inversión Directa realizados en la vigencia 2017 /Valor total de presupuesto de inversión directa  disponible) *100</t>
  </si>
  <si>
    <t xml:space="preserve">Girar el 50% del presupuesto comprometido constituido como Obligaciones por Pagar de la vigencia 2016 y anteriores (Funcionamiento e Inversión).
</t>
  </si>
  <si>
    <t>Ejecución de obligaciones por pagar</t>
  </si>
  <si>
    <t>(Valor Acumulado del Giro de las obligaciones por pagar en funcionamiento e Inversión / Valor del presupuesto comprometido de Obligaciones por Pagar en funcionamiento e inversión) * 100</t>
  </si>
  <si>
    <t>valor total de obligaciones pagadas en el 2016</t>
  </si>
  <si>
    <r>
      <t>Adelantar el 100% de los procesos contractuales de malla vial</t>
    </r>
    <r>
      <rPr>
        <sz val="11"/>
        <color rgb="FFFF0000"/>
        <rFont val="Calibri"/>
        <family val="2"/>
        <scheme val="minor"/>
      </rPr>
      <t xml:space="preserve"> </t>
    </r>
    <r>
      <rPr>
        <sz val="12"/>
        <color theme="1"/>
        <rFont val="Calibri"/>
        <family val="2"/>
        <scheme val="minor"/>
      </rPr>
      <t>de la vigencia 2017, utilizando los pliegos tipo.</t>
    </r>
  </si>
  <si>
    <t>Procesos Contractuales de malla vial y parques con pliegos tipo</t>
  </si>
  <si>
    <t>(No. procesos contractuales de malla vial y parques realizados con pliegos tipo / No.  procesos contractuales de malla vial y parques realizados) * 100</t>
  </si>
  <si>
    <t>SECOP</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</si>
  <si>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</si>
  <si>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Procesos contractuales publicados y actualizados en SECOP I, II y TVEC</t>
  </si>
  <si>
    <t>(No. procesos contractuales planeados, publicados y/o modificados en el Plan Anual de Adquisiciones - PAA en el portal de Colombia Compra Eficiente, asì como las actuaciones contractuales, celebración de contratos y/o convenios; publicados, modificados y/o liquidados en SECOP I o SECOP II o TVEC (según corresponda con la normatividad vigente) / No. actuaciones contracuales planeadas, realizadas, celebradas, publicadas y/o modificadas, y/o liquidadas) * 100</t>
  </si>
  <si>
    <t>Cumplir en la Alcaldia Local con el 100% de las actividades dispuestas en el plan de acción de adopción de las NIC-SP según Resolución 693-2016 de la Contaduría General de la Nación</t>
  </si>
  <si>
    <t>Porcentaje de cumplimiento de las actividades dispuestas en el plan de acción NIC-SP</t>
  </si>
  <si>
    <t>(Porcentaje de cumplimiento de plan de acción de las NIC-SP 2017/Porcentaje de cumplimiento de plan de acción de las NIC-SP 2017 programado para la vigencia)*100</t>
  </si>
  <si>
    <t>plan de accion 2016 para dar cumplimiento de las NIC-SP según Resolución 693-2016 de la Contaduría General de la Nación</t>
  </si>
  <si>
    <t>Grupo interno la ALF para aplicación de las NIC-SP</t>
  </si>
  <si>
    <t>Adquirir el 80% de los bienes de Características Técnicas Uniformes de Común Utilización a través del portal Colombia Compra Eficiente.</t>
  </si>
  <si>
    <t>Bienes con CTUCU adquiridos a través de Colombia Compra Eficiente</t>
  </si>
  <si>
    <t>(Valor de bienes con CTUCU adquiridos a través de Colombia compra Eficiente / Valor total de bienes con CTUCU adquiridos)*100</t>
  </si>
  <si>
    <t>Dar cumplimiento al plan de modernización de las alcaldias locales (según lineamientos establecidos por la Dirección Administrativa)</t>
  </si>
  <si>
    <t>Cumplimiento al plan de modernización</t>
  </si>
  <si>
    <t>(No. De acciones del plan de modernización de  Alcaldías Locales ejecutadas y documentadas / No. De acciones del plan de modernización de  Alcaldías Locales formuladas por la SDG)*100</t>
  </si>
  <si>
    <t>(según lineamientos establecidos por la Dirección Administrativa</t>
  </si>
  <si>
    <t>Establecer la línea base de consumo de combustible y costos de mantenimiento de los vehículos oficiales livianos y pesados a cargo de la Alcaldía Local conforme a la herramienta suministrada por el nivel central</t>
  </si>
  <si>
    <t>Linea Base de consumo de combustible y costos de mantenimiento establecida</t>
  </si>
  <si>
    <t xml:space="preserve">Linea base de consumo de combustible y costos de mantenimiento de los vehiculos </t>
  </si>
  <si>
    <t>Grupo interno la ALF</t>
  </si>
  <si>
    <t>Aplicar el 100% de los lineamientos establecidos en la Directiva 12 de 2016 del Alcalde Mayor sobre contratación.</t>
  </si>
  <si>
    <t>Porcentaje de aplicación de los lineamientos establecidos en la Directiva 12 de 2016</t>
  </si>
  <si>
    <t>(Número de procesos de contratación de recursos de los FDL enviados a revisión, asesoría y con solicitud de asistencia técnica (procesos nuevos y modificaciones contractuales) / Número de procesos de contratación que cumplen con los criterios de la Directiva 12 de 2016) x 100</t>
  </si>
  <si>
    <t>SERVICIO A LA CIUDADANIA</t>
  </si>
  <si>
    <t>Implementar un punto de aplicación de la Encuesta de Percepción del Servicio, como cumplimiento a los lineamientos contenidos en la Circular 014 de 2016.</t>
  </si>
  <si>
    <t>Puntos de aplicación de la encuesta de percepción del servicio, implamentados</t>
  </si>
  <si>
    <t xml:space="preserve">Número de puntos de aplicación de la Encuesta de Percepción del Servicio implementados.
</t>
  </si>
  <si>
    <t>Grupo SERVICIO A LA CIUDADANIA</t>
  </si>
  <si>
    <t>GESTIÓN DEL PATRIMONIO DOCUMENTAL</t>
  </si>
  <si>
    <t>Realizar cuatro (4) jornadas de sensibilización sobre las buenas prácticas de gestión documental emitidas por el nivel central, a por lo menos el 80% de los funcionarios y contratistas vinculados o a la alcaldía local a la fecha en que se realice.</t>
  </si>
  <si>
    <t>Jornadas de sensbilización sobre las buenas practicas de gestión documental realizadas</t>
  </si>
  <si>
    <t>Sumatoria de jornadas de sensibilización sobre las buenas practicas de gestión documental</t>
  </si>
  <si>
    <t>plan de gestión documental de la vigencia 2016 de la alcaldia local de fontibon</t>
  </si>
  <si>
    <t>Cumplir con el 100% de las buenas prácticas de gestión documental emitidas por el nivel central, en la muestra tomada por parte de los técnicos, en las sesiones de inspección a la gestión documental de la alcaldía local</t>
  </si>
  <si>
    <t>Porcentaje de cumplimiento a las buenas practicas de gestión documental</t>
  </si>
  <si>
    <t>% de cumplimiento de las buenas practicas de gestión documental emitidas por el nivel central</t>
  </si>
  <si>
    <t>tabla de retención documental vigente en la Secretaría de Gobierno aplicadas en la ALF</t>
  </si>
  <si>
    <t>Realizar un (1) inventario del archivo de gestión de la Alcaldía local, de acuerdo a los parámetros de la herramienta FUID vigente</t>
  </si>
  <si>
    <t>Inventario de gestión realizado</t>
  </si>
  <si>
    <t>Numero de inventario de archivo gestión de la alcaldia local realizado</t>
  </si>
  <si>
    <t>Aplicación de la tabla de retención documental vigente en la Secretaría de Gobierno en cada dependencia de la ALF del año 2016</t>
  </si>
  <si>
    <t xml:space="preserve">GERENCIA DE TI
</t>
  </si>
  <si>
    <t>Implementar en la Alcaldía Local el 100% de los lineamientos de gestión de las TIC impartidos por la DTI del Nivel Central</t>
  </si>
  <si>
    <t>Lineamientos de Gestión de la TIC implementados en la alcaldia local</t>
  </si>
  <si>
    <t>(Nivel de implementación de los lineamientos de gestión de la TIC alcanzado/Nivel de implementación de los lineamientos de gestión de la TIC Programado)*100</t>
  </si>
  <si>
    <t>según directrices y lineamientos de planeacion y sistemas de la SDG</t>
  </si>
  <si>
    <t>Integrar las herramientas de planeación, gestión y control, con enfoque de innovación, mejoramiento continuo, responsabilidad social, desarrollo integral del talento humano y transparencia</t>
  </si>
  <si>
    <t>TRANSVERSALES</t>
  </si>
  <si>
    <t>Establecer la linea base del consumo de papel del proceso durante la vigencia 2017</t>
  </si>
  <si>
    <t>SOSTENIBILIDAD DEL SISTEMA DE GESTIÓN</t>
  </si>
  <si>
    <t>Linea base del consumo de papel del proceso establecida</t>
  </si>
  <si>
    <t>Linea base del consumo de papel del proceso</t>
  </si>
  <si>
    <t>Consumo de papel 2017</t>
  </si>
  <si>
    <t>Establecer linea base del perfil de riesgo del proceso aplicando metodologia del manual de gestión del riesgo 1D-PGE-M4</t>
  </si>
  <si>
    <t>SOTENIBILIDAD DEL SISTEMA DE GESTIÓN</t>
  </si>
  <si>
    <t>Línea base del perfil del riesgo</t>
  </si>
  <si>
    <t>Linea Base Perfil del Riesgo</t>
  </si>
  <si>
    <t>Reportes Gestión del Riesgo</t>
  </si>
  <si>
    <t>Mantener el 100% de las acciones correctivas asignadas al proceso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</si>
  <si>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</si>
  <si>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</si>
  <si>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Acciones Correctivas Actualizadas y Documentadas</t>
  </si>
  <si>
    <t>Aplicativo SIG MEJORA</t>
  </si>
  <si>
    <t>Cumplir con el 100% de reportes de riesgos y servicio no conforme del proceso de manera oportuna con destino a la mejora del Sistema de Gestión de la Entidad</t>
  </si>
  <si>
    <t>Cumplimiento en reportes de riesgos de manera oportuna</t>
  </si>
  <si>
    <t>(No. de reportes remitidos oportunamente a la OAP/ No. De reportes relacionados con el Sistema de gestion de la entidad)*100</t>
  </si>
  <si>
    <t>Reportes de Riesgos y Servicio No Conforme</t>
  </si>
  <si>
    <t>Asistir al 100% de las mesas de trabajo, comités o instancias de decisión o consulta relacionadas con el Sistema de Gestión de la Entidad</t>
  </si>
  <si>
    <t>Asistencia a las mesas de trabajo relacionadas con el Sistema de Gestión</t>
  </si>
  <si>
    <t>(No. de espacios en las que se participó/ No. de espacios convocados relacionados con el Sistema de gestion de la entidad)*100</t>
  </si>
  <si>
    <t>Asistencia a mesas de trabajo, comites o instancias de desición</t>
  </si>
  <si>
    <t>Actas
Memorandos
Correos</t>
  </si>
  <si>
    <t>Cumplir el 100% del Plan de Actualización de la documentación del Sistema de Gestión de la Entidad correspondientes al proceso</t>
  </si>
  <si>
    <t>Cumplimiento del plan de actualización de los procesos en el marco del Sistema de Gestión</t>
  </si>
  <si>
    <t>(No. De Documentos actualizados según el  Plan/No. De Documentos previstos para actualización en el Plan  )*100</t>
  </si>
  <si>
    <t>Plan de Actualización de la Documentación</t>
  </si>
  <si>
    <t>Cumplimiento oportuno al 100% de las actividades consignadas en el plan anticorrupción 2017 o asignadas formalmente en virtud  de su implementaciòn, a desarrollar en el respectivo trimestre según el cronograma establecido en el Plan Publicado.</t>
  </si>
  <si>
    <t>Cumplimiento oportuno Plan Anticorrupción 2017</t>
  </si>
  <si>
    <t>(No. De acciones del plan anticorrupción cumplidas en el trimestre/No. De acciones del plan antocorrupción formuladas para el trimestre en la versión vigente del plan anticorrupción)*100</t>
  </si>
  <si>
    <t>Actividades Cumplidas del Plan Anticorrupción</t>
  </si>
  <si>
    <t>Seguimiento Plan Anticorrupción</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</si>
  <si>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</si>
  <si>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</si>
  <si>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</si>
  <si>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</si>
  <si>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</si>
  <si>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</si>
  <si>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 xml:space="preserve">ELABORÓ: </t>
  </si>
  <si>
    <t xml:space="preserve">REVISÓ: </t>
  </si>
  <si>
    <t>APROBÓ:</t>
  </si>
  <si>
    <t>Firma:</t>
  </si>
  <si>
    <r>
      <rPr>
        <b/>
        <sz val="10"/>
        <color theme="1"/>
        <rFont val="Arial"/>
        <family val="2"/>
      </rPr>
      <t xml:space="preserve">Nombre:            </t>
    </r>
    <r>
      <rPr>
        <sz val="10"/>
        <color theme="1"/>
        <rFont val="Arial"/>
        <family val="2"/>
      </rPr>
      <t xml:space="preserve">
</t>
    </r>
  </si>
  <si>
    <r>
      <t>Nombre:</t>
    </r>
    <r>
      <rPr>
        <sz val="10"/>
        <color theme="1"/>
        <rFont val="Arial"/>
        <family val="2"/>
      </rPr>
      <t xml:space="preserve"> </t>
    </r>
  </si>
  <si>
    <r>
      <t>Nombre:</t>
    </r>
    <r>
      <rPr>
        <sz val="10"/>
        <color theme="1"/>
        <rFont val="Arial"/>
        <family val="2"/>
      </rPr>
      <t xml:space="preserve"> 
</t>
    </r>
  </si>
  <si>
    <t xml:space="preserve">FAVOR RELACIONAR LOS CODIGOS Y NOMBRES DE LOS PROYECTOS DE INVERSIÓN DE SU ALCALDIA </t>
  </si>
  <si>
    <t>Suma</t>
  </si>
  <si>
    <t>Porcentaje de avance del plan de acción</t>
  </si>
  <si>
    <t>Ejercicio de dialogo social</t>
  </si>
  <si>
    <t>Cumplimiento fisico-entregado del plan de desarrollo Local</t>
  </si>
  <si>
    <t>Implementación del Plan de Intervención Local</t>
  </si>
  <si>
    <t>Lineas de Acción de DDHH</t>
  </si>
  <si>
    <t>Mecanismos y accciones de control politico</t>
  </si>
  <si>
    <t>Asistencia a convocatorias realizadas por DRP</t>
  </si>
  <si>
    <t>Mesa de trabajo con la JAL</t>
  </si>
  <si>
    <t>Porcentaje de despligue de la estrategia de comunicación en cascada</t>
  </si>
  <si>
    <t>Campañas externas en las localidad</t>
  </si>
  <si>
    <t>Campañas internas en las localidad</t>
  </si>
  <si>
    <t>Socialización plan de comunicaciones</t>
  </si>
  <si>
    <t>Acciones de control en materia de espacio publico</t>
  </si>
  <si>
    <t>Acciones de control en materia de actividad economica</t>
  </si>
  <si>
    <t>Acciones de control en materia de integridad urbanistica</t>
  </si>
  <si>
    <t>Acciones de control en materia de ambiente,mineria y relaciones con los animales</t>
  </si>
  <si>
    <t>Acciones de control en materia de articulos pirotecnicos y sustancias peligrosas</t>
  </si>
  <si>
    <t>Querelleas civiles de policia y contravencionales</t>
  </si>
  <si>
    <t>Expedientes administrativos archivados</t>
  </si>
  <si>
    <t>Registro aplicativo SIACTUA</t>
  </si>
  <si>
    <t xml:space="preserve">Actuaciones administrativas </t>
  </si>
  <si>
    <t>Revocatorias en el consejo de justicia</t>
  </si>
  <si>
    <t>Compromiso presupuestal</t>
  </si>
  <si>
    <t>Giros del presupuesto de inversión directa</t>
  </si>
  <si>
    <t>Giros del presupuesto como obligaciones por pagar vigencias anteriores</t>
  </si>
  <si>
    <t>Procesos contractuales de malla vial</t>
  </si>
  <si>
    <t xml:space="preserve">Contrataciones y modificaciones </t>
  </si>
  <si>
    <t>Actividades del Plan de Acción NIC-SP</t>
  </si>
  <si>
    <t>Aquisiciones de bienes de caracteristicas tecnicas uniformes</t>
  </si>
  <si>
    <t>Plan de modernización de las alcaldias locales</t>
  </si>
  <si>
    <t>Consumo de combustibles y costo de mantenimiento</t>
  </si>
  <si>
    <t>Lineamiento directiva 12 de 2016</t>
  </si>
  <si>
    <t>Punto de aplicación de la encuesta de percepción del servicio</t>
  </si>
  <si>
    <t>Jornadas de sensibilización sobre las buenas practicas documentales</t>
  </si>
  <si>
    <t>Buenas practicas de gestión documental</t>
  </si>
  <si>
    <t xml:space="preserve">Inventario del archivo de gestión </t>
  </si>
  <si>
    <t>Lineamientos gestión de las TIC</t>
  </si>
  <si>
    <t>suma</t>
  </si>
  <si>
    <t>Actas Consejol repores sectores</t>
  </si>
  <si>
    <t xml:space="preserve">De acuerdo a directrices del sectdor, las acciones están elrepresentadas en la elaboración del mismo documento  </t>
  </si>
  <si>
    <t xml:space="preserve">se realizarón 5 acciones de control u operativos en en materia de urbanismo relacionados con la integridad urbanística de las 6 que estaban programadas </t>
  </si>
  <si>
    <t xml:space="preserve">Actas </t>
  </si>
  <si>
    <t>Las acciones de control u operativos en materia de urbanismo ejecutadas superan en dos unidades las programadas</t>
  </si>
  <si>
    <t>Se realizaron 12 acciones de control en materia de ambiente, mineria y en relación con animales de las tres que estaban programdas</t>
  </si>
  <si>
    <t>Se han registrado 83 actuaciones administrativas en el aplicativo si actúa, de 83 quejas solicitudes  ingresadas a través del aplicativo ORFEO</t>
  </si>
  <si>
    <t>Aplicativo sía actúa</t>
  </si>
  <si>
    <t>Aplicativo  sí actúa y Arcivo de Gestión Documental</t>
  </si>
  <si>
    <t>Se registra el 100% de las actuaciones  relacionadas con los comportamientos contrarios a la convivencia, ya que es un procedimiento necesario para realizar el respectivo reparto.</t>
  </si>
  <si>
    <t xml:space="preserve">Revisadas las actividades programadas en el Plan de Acción del Consejo Local de Gobierno, se evidencia el cumplimiento de las actividades programadas  para el segundo trimestre </t>
  </si>
  <si>
    <t xml:space="preserve">El avance en la ejecución del plan de desarrollo para el segundo trimestre de la la vigencia,  supera en 1.19%  el porcentaje programado el cual tenía programado el 2% de avance. </t>
  </si>
  <si>
    <t xml:space="preserve">Se identifican las lineas de inversión para determinar la linea base para realizar el seguimiento. </t>
  </si>
  <si>
    <t xml:space="preserve">El personal de la Alcaldía Local de Fontibón ha atendido las invitaciones y citaciones realizadas por la JAL Fontibón. </t>
  </si>
  <si>
    <t>Reporte Predis</t>
  </si>
  <si>
    <t>Se adelantan acciones tendientes a la depuración de los saldos de balance con fin de prepararlos para la implementación del nuevo marco normativo que empezará a regir a partir del 1 enero de 2018</t>
  </si>
  <si>
    <t>Se realiza las publicaciones de las modificacioines contractuales de acuerdo a la normatividad vigente</t>
  </si>
  <si>
    <t>El FDLF a impletado la matriz de control de gasto  combustible de vehículos oficiales, además se ha instalado chip de tanqueo a cada vehíciulo oficial.</t>
  </si>
  <si>
    <t xml:space="preserve">Matriz de consumo </t>
  </si>
  <si>
    <t>Actas de socialización</t>
  </si>
  <si>
    <t xml:space="preserve">Patallazo de los grupos de trabajo de apliaciones moviles </t>
  </si>
  <si>
    <t>Los  profesionales del área implementan la estratégica de comunicación en cascada generando la dinámica de comunicaciones a través de los grupos de whatsapp</t>
  </si>
  <si>
    <t xml:space="preserve">Anexo pantallazo de públicaciones en redes sociales  y diseños impresos  de piezas POP </t>
  </si>
  <si>
    <t>Los profesionales del área  conceptualizaron y lanzaron la campaña te amo Fontibón que busca promover el sentido de pertenecia de los ciudadanos hacia el terriotorio local generando acciones de cultura ciudadana y de cuidado por el territorio.</t>
  </si>
  <si>
    <t>Los profesionales del área implementaron la campaña yo soy Fontibón para fomentar el sentido de orgullo e identidad institucional hacia la entidad</t>
  </si>
  <si>
    <t xml:space="preserve">Piezas publicitarias de las campañas </t>
  </si>
  <si>
    <t xml:space="preserve">Docuemto Plan Anual estratégico de comunicaciones </t>
  </si>
  <si>
    <t xml:space="preserve">Los profesionales del área formularon el documento Plan de Estratégico de Comunicaciones, el cual se encuentra en proceso de revisión por parate de  la oficina asesora de comunicaciones de la secretaría distrital </t>
  </si>
  <si>
    <t xml:space="preserve">Se socializa con los directivos de cada área y líder de cada proceso la comunicación en cascada. </t>
  </si>
  <si>
    <t xml:space="preserve">Radicados  mediante los cuales se enviaron los proyectos </t>
  </si>
  <si>
    <t>Documento plan de Intervencion en Derechos Humanos</t>
  </si>
  <si>
    <t>Matriz de identificación de las líneas de inversión</t>
  </si>
  <si>
    <t>No se contrataron bienes de caracteriasticas técnicas uniformes y de común utilización</t>
  </si>
  <si>
    <t xml:space="preserve">Se realiza un operativo por semana en materia de convivencia relacionado con artículos pirotécnicos y sustancias peligrosas </t>
  </si>
  <si>
    <t>Registro de informe de operativos y fotografías</t>
  </si>
  <si>
    <t>matriz MUSI</t>
  </si>
  <si>
    <t xml:space="preserve">Actas de la JAL </t>
  </si>
  <si>
    <t>aplicativo de reporte</t>
  </si>
  <si>
    <t>Listados de asistencia</t>
  </si>
  <si>
    <t>se impulsaron 34 expedientes de un total 239 expedientes de los años 201 y 2017</t>
  </si>
  <si>
    <t>Actos administrativos mediante los cuales se realizan  los impulsos (Resoluciones)</t>
  </si>
  <si>
    <t>De 1580 expedientes de años  anteriores a 2015 se han archiavado 20 expedientes, los cuales equivalen al 1,26%</t>
  </si>
  <si>
    <t xml:space="preserve">Resoluciones de archivo expedidas en el 2017 de expedientes de los años 2015 hacia atrás. </t>
  </si>
  <si>
    <t>Por parte del FDLF se han eviado  los estudios previos de los procesos a contratar, de acuerdo a lo establecido en las directiva 012 de 2016 y circular conjunta 15 de 2017</t>
  </si>
  <si>
    <t>La alcaldía local local dispone de un formato de encuesta de satisfacción al usuario el cual se aplica de manera aleatoria</t>
  </si>
  <si>
    <t>Encuesta diligenciada</t>
  </si>
  <si>
    <t>El FDLF realizó capacitación sobre buenas prácticas de gestión documental apoyada con el personal de nivel central.</t>
  </si>
  <si>
    <t xml:space="preserve">El personal del FDLF desarrolla buenas prácticas de gestión documental en los emición de expedientes. </t>
  </si>
  <si>
    <t xml:space="preserve">Acta </t>
  </si>
  <si>
    <t xml:space="preserve">Se verfica  a través de la ejecución presupuestal reportado por el aplicativo predis </t>
  </si>
  <si>
    <t>Expedientes documentales</t>
  </si>
  <si>
    <t xml:space="preserve">Listado de asistencia </t>
  </si>
  <si>
    <t>No aplica para este trimestre, toda vez que está programada para ser ejecutada con posterioridad</t>
  </si>
  <si>
    <t>El promedio Corresponde al nivel de cumplimiento de las acciones correctivas en planes de mejora internos(SIG). La Alcaldía Local no remitió planes e mejora con contraloría para realizar el monitoreo correspondiente</t>
  </si>
  <si>
    <t>La Alcaldía Local de Fontibón  cumplió con el reporte de riesgos y servicio no conforme correspoondiente al segundo triemstre según plazos establecidos</t>
  </si>
  <si>
    <t>De 12 mesas convocadas, no asistió a 9</t>
  </si>
  <si>
    <t>El porcentaje corresponde al avance en la actualización del proceso Gestión Pública Territorial local en el cual participa la localidad según distribución comunicada en marzo. A 30 de junio  el avance en la caracterización de proceso (90%),  matriz de riesgos (80%) y un avance del 25% en la actualización de la demas documetación</t>
  </si>
  <si>
    <t>Corresponde al monitoreo efectuado con corte a junio por la OAP sobre los compromisos de l PAAC en la versión 3</t>
  </si>
  <si>
    <t>El avance de la meta esta representado en el documento metodológico y la priorización de los territorios</t>
  </si>
  <si>
    <t xml:space="preserve">Documento en medio magnetico </t>
  </si>
  <si>
    <t>la actividad se realizó en el II Trimestre</t>
  </si>
  <si>
    <t>NA</t>
  </si>
  <si>
    <t>El avance del plan  supera la meta programada en un 2%</t>
  </si>
  <si>
    <t>Matriz MUSI</t>
  </si>
  <si>
    <t>Se avanza en la ejecución de las acciones programadas en el plan de acción de DDHH  de acuerdo a los 5 lineas de intervención.</t>
  </si>
  <si>
    <t>Se entrega evidencias en medio magnético  sonsistentes en actas, registros fotográficos, PMR y listados de asistencia</t>
  </si>
  <si>
    <t xml:space="preserve">De acuardo a la identificación de las lineas de acción de inversión en el tema de derechos humanos se puede constatar que la inversión se mantiene </t>
  </si>
  <si>
    <t xml:space="preserve">Reporte predis recursos de inversión. </t>
  </si>
  <si>
    <t xml:space="preserve">se implementa la base de datos on line que permite hacerel seguimiento y dar oportuna respuesta al 100% del ejercicio de control político, los derechos de petición y o solicitudes de información que realice el Concejo de Bogota, DC Y EL Congreso de la República </t>
  </si>
  <si>
    <t xml:space="preserve">El documentos ha sido formulado y aprobado </t>
  </si>
  <si>
    <t xml:space="preserve">Plan de comunicaciones aprobado </t>
  </si>
  <si>
    <t>Las acciones de control u operativos en materia de urbanismo ejecutadas cumplen con las tres unidades programadas para el periodo de reporte</t>
  </si>
  <si>
    <t>Actas de operativos</t>
  </si>
  <si>
    <t>Se realizaron 17 operativos de control en materia de actividad económica, superando en dos operativos la meta programada para el trimestre resportado</t>
  </si>
  <si>
    <t>Se cumplió la meta parcialmente alcanzando un avance del 75%</t>
  </si>
  <si>
    <t xml:space="preserve">Se realizaron 10 operativos en materia de ambiente mineria y relaciones con animales superando con 7 operativos  la meta propuesta para el periodo reportado. </t>
  </si>
  <si>
    <t xml:space="preserve">De 380 expedientes  se archivaron 2 expedientes que equivalen al 3.16% </t>
  </si>
  <si>
    <t>Archivos del grupo de gestión policiva</t>
  </si>
  <si>
    <t>De 15557 expedientes de años  anteriores a 2015 se han archiavado 112 expedientes, los cuales equivalen al 7,22</t>
  </si>
  <si>
    <t>Archivos del grupo de gestión policvia</t>
  </si>
  <si>
    <t>De 200 preliminares, se han tramitado 58 las cuales corresponden al 29%</t>
  </si>
  <si>
    <t xml:space="preserve">Se remiten 4 expedientes de los cuales el Consejo de Justicia no ha devulto ninguno hasta la fecha. En el trimestre el Consejo de Justicia  ha devuleto 3 expedientes remitidos en años anteriores de los cuales ha confirmado la decision en dos </t>
  </si>
  <si>
    <t xml:space="preserve">Medioi de verificación el archivo de gestión policiva </t>
  </si>
  <si>
    <t>Se cumplio la meta parcialmente faltando el 50,41%. Los procesos contractuales estaban en curso o estructurándose.</t>
  </si>
  <si>
    <t>Aplicativo PREDIS</t>
  </si>
  <si>
    <t>Se cumplio la meta parcialmente faltando el 7,90%. Los giros se realizaron de acuerdo a la programación de PAC</t>
  </si>
  <si>
    <t xml:space="preserve">En el trimestre se cumplio con la meta sobrepasándola. Los giros se realizaron de acuerdo a la programación de PAC. 
</t>
  </si>
  <si>
    <t>Los procesos contractuales demalla vial se encuentran programados para tramitarse bajo los lineamientos de los pliegos tipo</t>
  </si>
  <si>
    <t>SECOP II</t>
  </si>
  <si>
    <t>Se realiza las publicaciones de las modificacioines contractuales de acuerdo a la normatividad vigente, según corrresponda  la modalidad de contratacion.</t>
  </si>
  <si>
    <t>SECOP I Y II</t>
  </si>
  <si>
    <t>SI CAPITAL</t>
  </si>
  <si>
    <t>Los bienes de carácteristicas técnicas Uniformes de Común Utilización se han adquirido a través del portal Colombia Copra Eficiente</t>
  </si>
  <si>
    <t xml:space="preserve">Se designa a la persona encargada de apoyar el proceso de aplicación de la encuesta  de percepción del servicio en el aplicativo SI ACTÚA  y se solicita el usuario y la clave del mismo aplicativo. </t>
  </si>
  <si>
    <t>Comunicación y correo electrónico de la solicitu</t>
  </si>
  <si>
    <t xml:space="preserve">Se realizaro capacitaciones de sensibilización sobre buenas prácticas de gestión documental  atendiendo las recomendaciones de la visita del contratista Leonardo meza técnico auxiliar del Área de Gestión Documental de la secretaría de Gobierno Distrital </t>
  </si>
  <si>
    <t xml:space="preserve">Actas de reunioines </t>
  </si>
  <si>
    <t xml:space="preserve">Desde el área de gestión documental se vienen  aplicando las recomendaciones dadas por el nivel central de la secretaría  Gobierno y en las diferentes áreas de la Alcaldía Local se viene sociliazando el tema.  </t>
  </si>
  <si>
    <t xml:space="preserve">Actas de reunión </t>
  </si>
  <si>
    <t>Cuenta con 15 planes de mejora que contienen 152 acciones correctivas, de ellas 45 se encuentran vencidas. No remitió información de planes de mejora con contraloría para monitoreo del trimestre</t>
  </si>
  <si>
    <t>La Alcaldía Local de Fontibón  cumplió con el reporte de riesgos y servicio no conforme correspoondiente al tercer triemstre según plazos establecidos</t>
  </si>
  <si>
    <t>De 7 mesas convocadas, no asistió a 6</t>
  </si>
  <si>
    <t>El porcentaje corresponde al avance en la actualización del proceso Gestión Pública Territorial local en el cual participa la localidad según distribución comunicada en marzo. A 30 de septiembre  el avance en la caracterización de proceso (90%),  matriz de riesgos (95%) y un avance del 38% en la actualización de la demas documetación</t>
  </si>
  <si>
    <t>Corresponde al monitoreo efectuado con corte a septiembre por la OAP sobre los compromisos del PAAC en la versión 4</t>
  </si>
  <si>
    <t>El plan de acción del Consejo Local de Gobierno se cumplió en un 95%</t>
  </si>
  <si>
    <t xml:space="preserve">Evidencias Plan de Acción </t>
  </si>
  <si>
    <t>El FDF, publica el 100% de la contratación así como las adiciones, prórrogas, cesiones, terminación anticipada y liquidaciones además de cambiar así como también actualiza el PAA</t>
  </si>
  <si>
    <t>Se tienen depurado lo concerniente a mulltas y bajas de inventarios que se realizaron en diciembre del año 2017</t>
  </si>
  <si>
    <t>Aplicativo SI CAPITAL</t>
  </si>
  <si>
    <t xml:space="preserve">Para el mes de diciembre se llevó a cabo la subasta inversa presencial No. 029 por medio del al cual se adjudicaron estos bienes de cararterísticas técnicas y uniformes, cumpliendo así con la meta propuesta </t>
  </si>
  <si>
    <t xml:space="preserve">SECOP I </t>
  </si>
  <si>
    <t xml:space="preserve">Se analiza la programación anual de las metas de plan de desarrollo y se compara con lo ejecutado obteniendo como resultado un avance del 19% del 100% del Plan de Desarrollo </t>
  </si>
  <si>
    <t xml:space="preserve">Matriz MUSI y los lugares  intervenidos y personas beneficiadas con el Plan de Desarrollo. </t>
  </si>
  <si>
    <t xml:space="preserve">Se realiza jornada de capacitación con funcionarios y contratistas </t>
  </si>
  <si>
    <t xml:space="preserve">Actas de capacitación </t>
  </si>
  <si>
    <t>Se de cumplimiento al plan de modernización a través de la culminación de la nueva sede de la Alcaldía Local</t>
  </si>
  <si>
    <t xml:space="preserve">Nuevas instalaciones </t>
  </si>
  <si>
    <t>Se sobrepasó la meta planteada en cinco operativos</t>
  </si>
  <si>
    <t xml:space="preserve">Actas de operativos realizadas </t>
  </si>
  <si>
    <t xml:space="preserve">Se cumplió con la meta programada </t>
  </si>
  <si>
    <t>Las acciones realizadas sobrepasan la meta programada para este trimestre en 8 operativos</t>
  </si>
  <si>
    <t xml:space="preserve">Actas de operativos y formatos de las acciones realizadas </t>
  </si>
  <si>
    <t xml:space="preserve">Actas de operativos realizados </t>
  </si>
  <si>
    <t xml:space="preserve">El reporte de controles esta por debajo de lo programado </t>
  </si>
  <si>
    <t xml:space="preserve">actas e informes tecnicos de los operativos </t>
  </si>
  <si>
    <t>Se implementa una herramienta de seguimieto a los requerimientos de las coporaciones del distrito (Congreso de la República, Concejo Distrital; Junta Administradora Local) con lo cua se da cumplimiento a la implementación de los mecanismos y acciones necesarias para responder oportunamente a estas coporaciones y permitir así el ejercicio de control político.</t>
  </si>
  <si>
    <t>Formulario de registro y control de las solicitudes las coporaciones públicas instalado en CDI</t>
  </si>
  <si>
    <t>Los funcionarios y contratistas del FDLF, atienden las citaciones de los integrantes de la Junta Aministradora Local</t>
  </si>
  <si>
    <t xml:space="preserve">Certificación de asistencias emitidas por la  Junta Administradora Local </t>
  </si>
  <si>
    <t>Se raliza la actividad programada</t>
  </si>
  <si>
    <t xml:space="preserve">Archivos en medios magnéticos  como evidencias de la socialización </t>
  </si>
  <si>
    <t>Aplicativo códidgo nacional de convivencia, repartos del trimestre</t>
  </si>
  <si>
    <t xml:space="preserve">Se radicó el 100%  de las quejas relacionadas con comportamientos contrarios a la convivencia (Ley 1801). </t>
  </si>
  <si>
    <t xml:space="preserve">Se dio impulso a 167 expedientes de los años 2016 y 2017  del total de expedientes de 239, con lo cual se logró sobrepasar la meta propuesta para el periodo  </t>
  </si>
  <si>
    <t xml:space="preserve">Archivo físico </t>
  </si>
  <si>
    <t xml:space="preserve">Impulso procesal a 130 expedientes de los años 2016 y 2017 del total de 239 expedientes, con lo cua se logro al canzar el 54.39% de la meta programada </t>
  </si>
  <si>
    <t xml:space="preserve">En el cuarto trimestres se remitieron 4 expedientes al Consejo de Justicia de los cuales no se ha recibido respuesta, sin embargo de la vigencia 2016 fueron devueltos 4 expedientes dos de los cuales fueron revocados.  </t>
  </si>
  <si>
    <t>Aplicativo Si actual y archivo de grupo de gestión policiva</t>
  </si>
  <si>
    <t>10,5%</t>
  </si>
  <si>
    <t>Para el trimestre se radicaron en el sistema sí actúa 21 actuaciones preliminares, teniendo como línea base 200 impulsadas en el trimestre lo cual constituye el 10,5% de registro.</t>
  </si>
  <si>
    <t xml:space="preserve">Reporte aplicativo sía actúa vs archivo físico </t>
  </si>
  <si>
    <t>8,2%</t>
  </si>
  <si>
    <t>Se expidieron 89 resoluciones sobre una línea base de 1080, lo cual corresponde a 8,2 % . Estando ligeramente por debajo de la meta propuesta</t>
  </si>
  <si>
    <t xml:space="preserve">Bases de datos vs archivo físico </t>
  </si>
  <si>
    <t>Matriz  de seguimiento de los lineamientos de gestión de las TIC</t>
  </si>
  <si>
    <t>Se atendió el 100% de los lineamientos de gestión de l</t>
  </si>
  <si>
    <t xml:space="preserve">Se cumple con la meta prouesta </t>
  </si>
  <si>
    <t>Carpeta de EVIDENCIAS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</si>
</sst>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_(* #,##0.00_);_(* \(#,##0.00\);_(* &quot;-&quot;??_);_(@_)"/>
    <numFmt numFmtId="165" formatCode="_-* #,##0.00\ _€_-;\-* #,##0.00\ _€_-;_-* &quot;-&quot;??\ _€_-;_-@_-"/>
    <numFmt numFmtId="166" formatCode="[$$-240A]\ #,##0.00"/>
    <numFmt numFmtId="167" formatCode="_(* #,##0_);_(* \(#,##0\);_(* &quot;-&quot;??_);_(@_)"/>
    <numFmt numFmtId="168" formatCode="0.0%"/>
    <numFmt numFmtId="169" formatCode="* #,##0&quot;    &quot;;\-* #,##0&quot;    &quot;;* \-#&quot;    &quot;;@\ "/>
    <numFmt numFmtId="170" formatCode="* #,##0.00&quot;    &quot;;\-* #,##0.00&quot;    &quot;;* \-#&quot;    &quot;;@\ "/>
    <numFmt numFmtId="171" formatCode="_-* #,##0\ _€_-;\-* #,##0\ _€_-;_-* &quot;-&quot;??\ _€_-;_-@_-"/>
    <numFmt numFmtId="172" formatCode="_ [$€-2]\ * #,##0.00_ ;_ [$€-2]\ * \-#,##0.00_ ;_ [$€-2]\ * &quot;-&quot;??_ "/>
    <numFmt numFmtId="173" formatCode="_ [$€-2]\ * #,##0.00_ ;_ [$€-2]\ * \-#,##0.00_ ;_ [$€-2]\ * \-??_ "/>
    <numFmt numFmtId="174" formatCode="_ * #,##0.00_ ;_ * \-#,##0.00_ ;_ * &quot;-&quot;??_ ;_ @_ "/>
    <numFmt numFmtId="175" formatCode="_-* #,##0.00\ _€_-;\-* #,##0.00\ _€_-;_-* \-??\ _€_-;_-@_-"/>
    <numFmt numFmtId="176" formatCode="_ &quot;$&quot;\ * #,##0.00_ ;_ &quot;$&quot;\ * \-#,##0.00_ ;_ &quot;$&quot;\ * &quot;-&quot;??_ ;_ @_ "/>
    <numFmt numFmtId="177" formatCode="_-* #,##0.00&quot; €&quot;_-;\-* #,##0.00&quot; €&quot;_-;_-* \-??&quot; €&quot;_-;_-@_-"/>
    <numFmt numFmtId="178" formatCode="_-* #,##0_-;\-* #,##0_-;_-* \-_-;_-@_-"/>
  </numFmts>
  <fonts count="7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8"/>
      <color theme="1"/>
      <name val="Calibri"/>
      <family val="2"/>
      <scheme val="minor"/>
    </font>
    <font>
      <u/>
      <sz val="10"/>
      <color theme="10"/>
      <name val="Arial"/>
      <family val="2"/>
    </font>
    <font>
      <u/>
      <sz val="16"/>
      <color theme="10"/>
      <name val="Arial"/>
      <family val="2"/>
    </font>
    <font>
      <b/>
      <sz val="11"/>
      <name val="Arial"/>
      <family val="2"/>
    </font>
    <font>
      <b/>
      <sz val="12"/>
      <name val="Arial"/>
      <family val="2"/>
    </font>
    <font>
      <b/>
      <sz val="10"/>
      <name val="Arial"/>
      <family val="2"/>
    </font>
    <font>
      <sz val="10"/>
      <color theme="1"/>
      <name val="Calibri"/>
      <family val="2"/>
      <scheme val="minor"/>
    </font>
    <font>
      <sz val="10"/>
      <name val="Arial"/>
      <family val="2"/>
    </font>
    <font>
      <sz val="10"/>
      <color indexed="8"/>
      <name val="Arial"/>
      <family val="2"/>
    </font>
    <font>
      <b/>
      <sz val="10"/>
      <color indexed="8"/>
      <name val="Arial"/>
      <family val="2"/>
    </font>
    <font>
      <b/>
      <sz val="10"/>
      <color theme="1"/>
      <name val="Calibri"/>
      <family val="2"/>
      <scheme val="minor"/>
    </font>
    <font>
      <sz val="14"/>
      <color theme="1"/>
      <name val="Arial Narrow"/>
      <family val="2"/>
    </font>
    <font>
      <b/>
      <sz val="14"/>
      <color theme="1"/>
      <name val="Arial"/>
      <family val="2"/>
    </font>
    <font>
      <sz val="10"/>
      <color theme="1"/>
      <name val="Arial"/>
      <family val="2"/>
    </font>
    <font>
      <sz val="10"/>
      <color rgb="FF000000"/>
      <name val="Arial"/>
      <family val="2"/>
    </font>
    <font>
      <sz val="12"/>
      <color theme="1"/>
      <name val="Arial"/>
      <family val="2"/>
    </font>
    <font>
      <sz val="11"/>
      <name val="Calibri"/>
      <family val="2"/>
      <scheme val="minor"/>
    </font>
    <font>
      <sz val="10"/>
      <color theme="1"/>
      <name val="Agency FB"/>
      <family val="2"/>
    </font>
    <font>
      <sz val="12"/>
      <color theme="1"/>
      <name val="Calibri"/>
      <family val="2"/>
      <scheme val="minor"/>
    </font>
    <font>
      <b/>
      <sz val="14"/>
      <color theme="1"/>
      <name val="Calibri"/>
      <family val="2"/>
      <scheme val="minor"/>
    </font>
    <font>
      <b/>
      <sz val="14"/>
      <color theme="1"/>
      <name val="Arial "/>
    </font>
    <font>
      <b/>
      <sz val="14"/>
      <color theme="0"/>
      <name val="Arial"/>
      <family val="2"/>
    </font>
    <font>
      <sz val="10"/>
      <color rgb="FF000000"/>
      <name val="Arial"/>
      <family val="2"/>
      <charset val="1"/>
    </font>
    <font>
      <sz val="11"/>
      <color rgb="FF000000"/>
      <name val="Calibri"/>
      <family val="2"/>
    </font>
    <font>
      <b/>
      <sz val="14"/>
      <name val="Calibri"/>
      <family val="2"/>
      <scheme val="minor"/>
    </font>
    <font>
      <b/>
      <sz val="14"/>
      <name val="Arial"/>
      <family val="2"/>
    </font>
    <font>
      <b/>
      <sz val="10"/>
      <color theme="1"/>
      <name val="Arial"/>
      <family val="2"/>
    </font>
    <font>
      <sz val="14"/>
      <name val="Arial"/>
      <family val="2"/>
    </font>
    <font>
      <sz val="11"/>
      <color theme="1"/>
      <name val="Arial"/>
      <family val="2"/>
    </font>
    <font>
      <b/>
      <sz val="14"/>
      <color theme="0"/>
      <name val="Calibri"/>
      <family val="2"/>
      <scheme val="minor"/>
    </font>
    <font>
      <sz val="12"/>
      <name val="Arial Narrow"/>
      <family val="2"/>
    </font>
    <font>
      <b/>
      <sz val="26"/>
      <color theme="1"/>
      <name val="Arial"/>
      <family val="2"/>
    </font>
    <font>
      <b/>
      <sz val="28"/>
      <color theme="1"/>
      <name val="Arial"/>
      <family val="2"/>
    </font>
    <font>
      <b/>
      <sz val="11"/>
      <color theme="1"/>
      <name val="Arial"/>
      <family val="2"/>
    </font>
    <font>
      <b/>
      <sz val="20"/>
      <color theme="1"/>
      <name val="Arial"/>
      <family val="2"/>
    </font>
    <font>
      <b/>
      <sz val="22"/>
      <name val="Arial"/>
      <family val="2"/>
    </font>
    <font>
      <b/>
      <sz val="12"/>
      <color theme="1"/>
      <name val="Calibri"/>
      <family val="2"/>
      <scheme val="minor"/>
    </font>
    <font>
      <b/>
      <sz val="12"/>
      <color theme="0"/>
      <name val="Calibri"/>
      <family val="2"/>
      <scheme val="minor"/>
    </font>
    <font>
      <sz val="12"/>
      <color theme="0"/>
      <name val="Calibri"/>
      <family val="2"/>
      <scheme val="minor"/>
    </font>
    <font>
      <b/>
      <sz val="8"/>
      <color indexed="81"/>
      <name val="Tahoma"/>
      <family val="2"/>
    </font>
    <font>
      <sz val="8"/>
      <color indexed="81"/>
      <name val="Tahoma"/>
      <family val="2"/>
    </font>
    <font>
      <sz val="10"/>
      <name val="Helvetica"/>
      <family val="2"/>
    </font>
    <font>
      <sz val="11"/>
      <color indexed="63"/>
      <name val="Calibri"/>
      <family val="2"/>
    </font>
    <font>
      <sz val="11"/>
      <color indexed="31"/>
      <name val="Calibri"/>
      <family val="2"/>
    </font>
    <font>
      <sz val="11"/>
      <color indexed="20"/>
      <name val="Calibri"/>
      <family val="2"/>
    </font>
    <font>
      <sz val="8"/>
      <color indexed="17"/>
      <name val="Calibri"/>
      <family val="2"/>
    </font>
    <font>
      <b/>
      <sz val="11"/>
      <color indexed="52"/>
      <name val="Calibri"/>
      <family val="2"/>
    </font>
    <font>
      <b/>
      <sz val="11"/>
      <color indexed="31"/>
      <name val="Calibri"/>
      <family val="2"/>
    </font>
    <font>
      <sz val="12"/>
      <color indexed="8"/>
      <name val="Calibri"/>
      <family val="2"/>
    </font>
    <font>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u/>
      <sz val="11"/>
      <color indexed="12"/>
      <name val="Calibri"/>
      <family val="2"/>
    </font>
    <font>
      <u/>
      <sz val="10"/>
      <color indexed="12"/>
      <name val="Arial"/>
      <family val="2"/>
    </font>
    <font>
      <u/>
      <sz val="11"/>
      <color indexed="12"/>
      <name val="Calibri"/>
      <family val="2"/>
      <charset val="1"/>
    </font>
    <font>
      <sz val="11"/>
      <color indexed="62"/>
      <name val="Calibri"/>
      <family val="2"/>
    </font>
    <font>
      <sz val="11"/>
      <color indexed="52"/>
      <name val="Calibri"/>
      <family val="2"/>
    </font>
    <font>
      <sz val="11"/>
      <color indexed="8"/>
      <name val="Calibri"/>
      <family val="2"/>
    </font>
    <font>
      <sz val="11"/>
      <color indexed="58"/>
      <name val="Calibri"/>
      <family val="2"/>
      <charset val="1"/>
    </font>
    <font>
      <sz val="12"/>
      <color rgb="FF000000"/>
      <name val="Calibri"/>
      <family val="2"/>
    </font>
    <font>
      <b/>
      <sz val="11"/>
      <color indexed="63"/>
      <name val="Calibri"/>
      <family val="2"/>
    </font>
    <font>
      <sz val="11"/>
      <color indexed="22"/>
      <name val="Calibri"/>
      <family val="2"/>
      <charset val="1"/>
    </font>
    <font>
      <b/>
      <sz val="18"/>
      <color indexed="62"/>
      <name val="Cambria"/>
      <family val="2"/>
    </font>
    <font>
      <sz val="11"/>
      <color indexed="53"/>
      <name val="Calibri"/>
      <family val="2"/>
    </font>
    <font>
      <sz val="9"/>
      <color theme="1"/>
      <name val="Garamond"/>
      <family val="1"/>
    </font>
  </fonts>
  <fills count="4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0070C0"/>
        <bgColor indexed="64"/>
      </patternFill>
    </fill>
    <fill>
      <patternFill patternType="solid">
        <fgColor theme="8"/>
        <bgColor indexed="64"/>
      </patternFill>
    </fill>
    <fill>
      <patternFill patternType="solid">
        <fgColor theme="8"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bgColor indexed="64"/>
      </patternFill>
    </fill>
    <fill>
      <patternFill patternType="solid">
        <fgColor rgb="FFFFFFFF"/>
        <bgColor rgb="FFCCFFFF"/>
      </patternFill>
    </fill>
    <fill>
      <patternFill patternType="solid">
        <fgColor rgb="FFFFFF00"/>
        <bgColor rgb="FFCCFFFF"/>
      </patternFill>
    </fill>
    <fill>
      <patternFill patternType="solid">
        <fgColor theme="3"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7" tint="0.39997558519241921"/>
        <bgColor indexed="64"/>
      </patternFill>
    </fill>
    <fill>
      <patternFill patternType="solid">
        <fgColor rgb="FF9CB5CC"/>
        <bgColor indexed="64"/>
      </patternFill>
    </fill>
    <fill>
      <patternFill patternType="solid">
        <fgColor theme="5" tint="-0.499984740745262"/>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theme="9"/>
        <bgColor indexed="64"/>
      </patternFill>
    </fill>
    <fill>
      <patternFill patternType="solid">
        <fgColor theme="3"/>
        <bgColor indexed="64"/>
      </patternFill>
    </fill>
    <fill>
      <patternFill patternType="solid">
        <fgColor indexed="31"/>
        <bgColor indexed="22"/>
      </patternFill>
    </fill>
    <fill>
      <patternFill patternType="solid">
        <fgColor indexed="47"/>
        <bgColor indexed="31"/>
      </patternFill>
    </fill>
    <fill>
      <patternFill patternType="solid">
        <fgColor indexed="26"/>
        <bgColor indexed="9"/>
      </patternFill>
    </fill>
    <fill>
      <patternFill patternType="solid">
        <fgColor indexed="27"/>
        <bgColor indexed="4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53"/>
        <bgColor indexed="52"/>
      </patternFill>
    </fill>
    <fill>
      <patternFill patternType="solid">
        <fgColor indexed="57"/>
        <bgColor indexed="21"/>
      </patternFill>
    </fill>
    <fill>
      <patternFill patternType="solid">
        <fgColor indexed="54"/>
        <bgColor indexed="23"/>
      </patternFill>
    </fill>
    <fill>
      <patternFill patternType="solid">
        <fgColor indexed="13"/>
        <bgColor indexed="34"/>
      </patternFill>
    </fill>
    <fill>
      <patternFill patternType="solid">
        <fgColor indexed="45"/>
        <bgColor indexed="29"/>
      </patternFill>
    </fill>
    <fill>
      <patternFill patternType="solid">
        <fgColor indexed="42"/>
      </patternFill>
    </fill>
    <fill>
      <patternFill patternType="solid">
        <fgColor indexed="55"/>
        <bgColor indexed="23"/>
      </patternFill>
    </fill>
    <fill>
      <patternFill patternType="solid">
        <fgColor indexed="62"/>
        <bgColor indexed="56"/>
      </patternFill>
    </fill>
    <fill>
      <patternFill patternType="solid">
        <fgColor indexed="42"/>
        <bgColor indexed="27"/>
      </patternFill>
    </fill>
    <fill>
      <patternFill patternType="solid">
        <fgColor indexed="10"/>
        <bgColor indexed="60"/>
      </patternFill>
    </fill>
    <fill>
      <patternFill patternType="solid">
        <fgColor indexed="17"/>
        <bgColor indexed="21"/>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auto="1"/>
      </top>
      <bottom/>
      <diagonal/>
    </border>
    <border>
      <left style="medium">
        <color indexed="64"/>
      </left>
      <right style="medium">
        <color indexed="64"/>
      </right>
      <top style="medium">
        <color indexed="64"/>
      </top>
      <bottom/>
      <diagonal/>
    </border>
    <border>
      <left style="medium">
        <color auto="1"/>
      </left>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1"/>
      </bottom>
      <diagonal/>
    </border>
    <border>
      <left/>
      <right/>
      <top/>
      <bottom style="medium">
        <color indexed="49"/>
      </bottom>
      <diagonal/>
    </border>
    <border>
      <left/>
      <right/>
      <top/>
      <bottom style="double">
        <color indexed="52"/>
      </bottom>
      <diagonal/>
    </border>
    <border>
      <left style="thin">
        <color indexed="31"/>
      </left>
      <right style="thin">
        <color indexed="31"/>
      </right>
      <top style="thin">
        <color indexed="31"/>
      </top>
      <bottom style="thin">
        <color indexed="31"/>
      </bottom>
      <diagonal/>
    </border>
    <border>
      <left style="thin">
        <color indexed="63"/>
      </left>
      <right style="thin">
        <color indexed="63"/>
      </right>
      <top style="thin">
        <color indexed="63"/>
      </top>
      <bottom style="thin">
        <color indexed="63"/>
      </bottom>
      <diagonal/>
    </border>
  </borders>
  <cellStyleXfs count="124">
    <xf numFmtId="0" fontId="0" fillId="0" borderId="0"/>
    <xf numFmtId="9" fontId="4" fillId="0" borderId="0" applyFont="0" applyFill="0" applyBorder="0" applyAlignment="0" applyProtection="0"/>
    <xf numFmtId="0" fontId="4" fillId="0" borderId="0"/>
    <xf numFmtId="0" fontId="8" fillId="0" borderId="0" applyNumberForma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8" fillId="0" borderId="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5" borderId="0" applyNumberFormat="0" applyBorder="0" applyAlignment="0" applyProtection="0"/>
    <xf numFmtId="0" fontId="49" fillId="28" borderId="0" applyNumberFormat="0" applyBorder="0" applyAlignment="0" applyProtection="0"/>
    <xf numFmtId="0" fontId="49" fillId="26" borderId="0" applyNumberFormat="0" applyBorder="0" applyAlignment="0" applyProtection="0"/>
    <xf numFmtId="0" fontId="49" fillId="25"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25" borderId="0" applyNumberFormat="0" applyBorder="0" applyAlignment="0" applyProtection="0"/>
    <xf numFmtId="0" fontId="49" fillId="31" borderId="0" applyNumberFormat="0" applyBorder="0" applyAlignment="0" applyProtection="0"/>
    <xf numFmtId="0" fontId="49" fillId="26" borderId="0" applyNumberFormat="0" applyBorder="0" applyAlignment="0" applyProtection="0"/>
    <xf numFmtId="0" fontId="50" fillId="32"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25" borderId="0" applyNumberFormat="0" applyBorder="0" applyAlignment="0" applyProtection="0"/>
    <xf numFmtId="0" fontId="50" fillId="32" borderId="0" applyNumberFormat="0" applyBorder="0" applyAlignment="0" applyProtection="0"/>
    <xf numFmtId="0" fontId="50" fillId="26"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14" fillId="36" borderId="0" applyNumberFormat="0" applyBorder="0" applyAlignment="0" applyProtection="0"/>
    <xf numFmtId="0" fontId="51" fillId="37"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3" fillId="25" borderId="58" applyNumberFormat="0" applyAlignment="0" applyProtection="0"/>
    <xf numFmtId="0" fontId="54" fillId="39" borderId="59" applyNumberFormat="0" applyAlignment="0" applyProtection="0"/>
    <xf numFmtId="0" fontId="48" fillId="0" borderId="0"/>
    <xf numFmtId="172" fontId="14" fillId="0" borderId="0" applyFont="0" applyFill="0" applyBorder="0" applyAlignment="0" applyProtection="0"/>
    <xf numFmtId="172" fontId="14" fillId="0" borderId="0" applyFont="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173" fontId="14" fillId="0" borderId="0" applyFill="0" applyBorder="0" applyAlignment="0" applyProtection="0"/>
    <xf numFmtId="0" fontId="55" fillId="0" borderId="0"/>
    <xf numFmtId="0" fontId="56" fillId="40" borderId="0" applyNumberFormat="0" applyBorder="0" applyProtection="0"/>
    <xf numFmtId="0" fontId="57" fillId="0" borderId="0" applyNumberFormat="0" applyFill="0" applyBorder="0" applyAlignment="0" applyProtection="0"/>
    <xf numFmtId="0" fontId="58" fillId="41" borderId="0" applyNumberFormat="0" applyBorder="0" applyAlignment="0" applyProtection="0"/>
    <xf numFmtId="0" fontId="59" fillId="0" borderId="60" applyNumberFormat="0" applyFill="0" applyAlignment="0" applyProtection="0"/>
    <xf numFmtId="0" fontId="60" fillId="0" borderId="61" applyNumberFormat="0" applyFill="0" applyAlignment="0" applyProtection="0"/>
    <xf numFmtId="0" fontId="61" fillId="0" borderId="62"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Protection="0"/>
    <xf numFmtId="0" fontId="65" fillId="0" borderId="0" applyBorder="0" applyProtection="0"/>
    <xf numFmtId="0" fontId="66" fillId="26" borderId="58" applyNumberFormat="0" applyAlignment="0" applyProtection="0"/>
    <xf numFmtId="0" fontId="67" fillId="0" borderId="63" applyNumberFormat="0" applyFill="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43" fontId="68" fillId="0" borderId="0" applyFont="0" applyFill="0" applyBorder="0" applyAlignment="0" applyProtection="0"/>
    <xf numFmtId="164" fontId="3" fillId="0" borderId="0" applyFont="0" applyFill="0" applyBorder="0" applyAlignment="0" applyProtection="0"/>
    <xf numFmtId="165" fontId="14" fillId="0" borderId="0" applyFont="0" applyFill="0" applyBorder="0" applyAlignment="0" applyProtection="0"/>
    <xf numFmtId="175" fontId="14" fillId="0" borderId="0" applyFill="0" applyBorder="0" applyAlignment="0" applyProtection="0"/>
    <xf numFmtId="164" fontId="3" fillId="0" borderId="0" applyFont="0" applyFill="0" applyBorder="0" applyAlignment="0" applyProtection="0"/>
    <xf numFmtId="176" fontId="14" fillId="0" borderId="0" applyFont="0" applyFill="0" applyBorder="0" applyAlignment="0" applyProtection="0"/>
    <xf numFmtId="44" fontId="68" fillId="0" borderId="0" applyFont="0" applyFill="0" applyBorder="0" applyAlignment="0" applyProtection="0"/>
    <xf numFmtId="177" fontId="68" fillId="0" borderId="0" applyFill="0" applyBorder="0" applyProtection="0"/>
    <xf numFmtId="0" fontId="3" fillId="0" borderId="0"/>
    <xf numFmtId="0" fontId="49" fillId="0" borderId="0"/>
    <xf numFmtId="0" fontId="69"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8" fillId="0" borderId="0"/>
    <xf numFmtId="0" fontId="3" fillId="0" borderId="0"/>
    <xf numFmtId="0" fontId="25" fillId="0" borderId="0"/>
    <xf numFmtId="0" fontId="14" fillId="0" borderId="0"/>
    <xf numFmtId="0" fontId="3" fillId="0" borderId="0"/>
    <xf numFmtId="0" fontId="25" fillId="0" borderId="0"/>
    <xf numFmtId="0" fontId="25" fillId="0" borderId="0"/>
    <xf numFmtId="0" fontId="55" fillId="0" borderId="0"/>
    <xf numFmtId="0" fontId="68" fillId="0" borderId="0"/>
    <xf numFmtId="0" fontId="70" fillId="0" borderId="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55" fillId="0" borderId="0"/>
    <xf numFmtId="174" fontId="14" fillId="0" borderId="0" applyFont="0" applyFill="0" applyBorder="0" applyAlignment="0" applyProtection="0"/>
    <xf numFmtId="174" fontId="14" fillId="0" borderId="0" applyFont="0" applyFill="0" applyBorder="0" applyAlignment="0" applyProtection="0"/>
    <xf numFmtId="0" fontId="49" fillId="27" borderId="64" applyNumberFormat="0" applyAlignment="0" applyProtection="0"/>
    <xf numFmtId="0" fontId="71" fillId="25" borderId="6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ill="0" applyBorder="0" applyAlignment="0" applyProtection="0"/>
    <xf numFmtId="9" fontId="68" fillId="0" borderId="0" applyFont="0" applyFill="0" applyBorder="0" applyAlignment="0" applyProtection="0"/>
    <xf numFmtId="9" fontId="70" fillId="0" borderId="0"/>
    <xf numFmtId="0" fontId="14" fillId="42" borderId="0" applyNumberFormat="0" applyBorder="0" applyAlignment="0" applyProtection="0"/>
    <xf numFmtId="178" fontId="70" fillId="0" borderId="0" applyBorder="0" applyProtection="0"/>
    <xf numFmtId="0" fontId="70" fillId="0" borderId="0"/>
    <xf numFmtId="0" fontId="72" fillId="32" borderId="0" applyBorder="0" applyProtection="0"/>
    <xf numFmtId="0" fontId="73" fillId="0" borderId="0" applyNumberFormat="0" applyFill="0" applyBorder="0" applyAlignment="0" applyProtection="0"/>
    <xf numFmtId="0" fontId="14" fillId="43" borderId="0" applyNumberFormat="0" applyBorder="0" applyAlignment="0" applyProtection="0"/>
    <xf numFmtId="0" fontId="74"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cellStyleXfs>
  <cellXfs count="438">
    <xf numFmtId="0" fontId="0" fillId="0" borderId="0" xfId="0"/>
    <xf numFmtId="0" fontId="4" fillId="0" borderId="0" xfId="2"/>
    <xf numFmtId="0" fontId="10" fillId="4" borderId="1" xfId="2" applyFont="1" applyFill="1" applyBorder="1" applyAlignment="1">
      <alignment vertical="center" wrapText="1"/>
    </xf>
    <xf numFmtId="0" fontId="11" fillId="4" borderId="1" xfId="2" applyFont="1" applyFill="1" applyBorder="1" applyAlignment="1">
      <alignment horizontal="center" vertical="center" wrapText="1"/>
    </xf>
    <xf numFmtId="0" fontId="12" fillId="4" borderId="2" xfId="2" applyFont="1" applyFill="1" applyBorder="1" applyAlignment="1">
      <alignment vertical="center" wrapText="1"/>
    </xf>
    <xf numFmtId="0" fontId="12" fillId="4" borderId="3" xfId="2" applyFont="1" applyFill="1" applyBorder="1" applyAlignment="1">
      <alignment vertical="center" wrapText="1"/>
    </xf>
    <xf numFmtId="0" fontId="13" fillId="4" borderId="0" xfId="2" applyFont="1" applyFill="1"/>
    <xf numFmtId="0" fontId="14" fillId="4" borderId="0" xfId="2" applyFont="1" applyFill="1" applyBorder="1" applyAlignment="1">
      <alignment horizontal="left" vertical="center" wrapText="1"/>
    </xf>
    <xf numFmtId="0" fontId="15" fillId="4" borderId="0" xfId="2" applyFont="1" applyFill="1" applyBorder="1" applyAlignment="1">
      <alignment horizontal="center"/>
    </xf>
    <xf numFmtId="0" fontId="14" fillId="4" borderId="4" xfId="2" applyFont="1" applyFill="1" applyBorder="1" applyAlignment="1">
      <alignment horizontal="left" vertical="center" wrapText="1"/>
    </xf>
    <xf numFmtId="0" fontId="17" fillId="4" borderId="0" xfId="2" applyFont="1" applyFill="1" applyBorder="1" applyAlignment="1">
      <alignment vertical="center"/>
    </xf>
    <xf numFmtId="0" fontId="16" fillId="4" borderId="0" xfId="2" applyFont="1" applyFill="1" applyBorder="1" applyAlignment="1">
      <alignment horizontal="center" vertical="center" wrapText="1"/>
    </xf>
    <xf numFmtId="0" fontId="13" fillId="4" borderId="0" xfId="2" applyFont="1" applyFill="1" applyAlignment="1">
      <alignment horizontal="center"/>
    </xf>
    <xf numFmtId="0" fontId="12" fillId="4" borderId="0" xfId="2" applyFont="1" applyFill="1" applyBorder="1" applyAlignment="1">
      <alignment horizontal="center" vertical="center" wrapText="1"/>
    </xf>
    <xf numFmtId="0" fontId="12" fillId="7" borderId="15"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19"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2" fillId="5" borderId="22" xfId="2" applyFont="1" applyFill="1" applyBorder="1" applyAlignment="1">
      <alignment horizontal="center" vertical="center" wrapText="1"/>
    </xf>
    <xf numFmtId="0" fontId="12" fillId="5" borderId="22" xfId="2" applyFont="1" applyFill="1" applyBorder="1" applyAlignment="1">
      <alignment vertical="center" wrapText="1"/>
    </xf>
    <xf numFmtId="0" fontId="12" fillId="7" borderId="10" xfId="2" applyFont="1" applyFill="1" applyBorder="1" applyAlignment="1">
      <alignment horizontal="center" vertical="center" wrapText="1"/>
    </xf>
    <xf numFmtId="0" fontId="12" fillId="7" borderId="11" xfId="2" applyFont="1" applyFill="1" applyBorder="1" applyAlignment="1">
      <alignment horizontal="center" vertical="center" wrapText="1"/>
    </xf>
    <xf numFmtId="0" fontId="17" fillId="7" borderId="11" xfId="2" applyFont="1" applyFill="1" applyBorder="1"/>
    <xf numFmtId="0" fontId="12" fillId="9" borderId="11" xfId="2" applyFont="1" applyFill="1" applyBorder="1" applyAlignment="1">
      <alignment horizontal="center" vertical="center" wrapText="1"/>
    </xf>
    <xf numFmtId="0" fontId="12" fillId="8" borderId="11" xfId="2" applyFont="1" applyFill="1" applyBorder="1" applyAlignment="1">
      <alignment horizontal="center" vertical="center" wrapText="1"/>
    </xf>
    <xf numFmtId="0" fontId="12" fillId="12" borderId="11" xfId="2" applyFont="1" applyFill="1" applyBorder="1" applyAlignment="1">
      <alignment horizontal="center" vertical="center" wrapText="1"/>
    </xf>
    <xf numFmtId="0" fontId="12" fillId="10" borderId="11" xfId="2" applyFont="1" applyFill="1" applyBorder="1" applyAlignment="1">
      <alignment horizontal="center" vertical="center" wrapText="1"/>
    </xf>
    <xf numFmtId="0" fontId="12" fillId="11" borderId="11" xfId="2" applyFont="1" applyFill="1" applyBorder="1" applyAlignment="1">
      <alignment horizontal="center" vertical="center" wrapText="1"/>
    </xf>
    <xf numFmtId="0" fontId="12" fillId="11" borderId="24" xfId="2" applyFont="1" applyFill="1" applyBorder="1" applyAlignment="1">
      <alignment horizontal="center" vertical="center" wrapText="1"/>
    </xf>
    <xf numFmtId="0" fontId="12" fillId="4" borderId="25" xfId="2" applyFont="1" applyFill="1" applyBorder="1" applyAlignment="1">
      <alignment horizontal="center" vertical="center" wrapText="1"/>
    </xf>
    <xf numFmtId="0" fontId="14" fillId="11" borderId="1" xfId="2" applyFont="1" applyFill="1" applyBorder="1" applyAlignment="1" applyProtection="1">
      <alignment horizontal="left" vertical="center" wrapText="1"/>
      <protection locked="0"/>
    </xf>
    <xf numFmtId="9" fontId="19" fillId="4" borderId="27" xfId="2" applyNumberFormat="1" applyFont="1" applyFill="1" applyBorder="1" applyAlignment="1" applyProtection="1">
      <alignment horizontal="center" vertical="center" wrapText="1"/>
      <protection locked="0"/>
    </xf>
    <xf numFmtId="0" fontId="20" fillId="4" borderId="16" xfId="2" applyFont="1" applyFill="1" applyBorder="1" applyAlignment="1" applyProtection="1">
      <alignment horizontal="center" vertical="center" wrapText="1"/>
      <protection locked="0"/>
    </xf>
    <xf numFmtId="0" fontId="4" fillId="0" borderId="1" xfId="2" applyBorder="1" applyAlignment="1">
      <alignment vertical="center" wrapText="1"/>
    </xf>
    <xf numFmtId="0" fontId="21" fillId="13" borderId="1" xfId="2" applyFont="1" applyFill="1" applyBorder="1" applyAlignment="1" applyProtection="1">
      <alignment horizontal="center" vertical="center" wrapText="1"/>
      <protection locked="0"/>
    </xf>
    <xf numFmtId="9" fontId="21" fillId="13" borderId="1" xfId="2" applyNumberFormat="1" applyFont="1" applyFill="1" applyBorder="1" applyAlignment="1" applyProtection="1">
      <alignment horizontal="center" vertical="center" wrapText="1"/>
      <protection locked="0"/>
    </xf>
    <xf numFmtId="0" fontId="21" fillId="13" borderId="1" xfId="2" applyFont="1" applyFill="1" applyBorder="1" applyAlignment="1" applyProtection="1">
      <alignment horizontal="left" vertical="center" wrapText="1"/>
    </xf>
    <xf numFmtId="166" fontId="21" fillId="14" borderId="1" xfId="2" applyNumberFormat="1" applyFont="1" applyFill="1" applyBorder="1" applyAlignment="1" applyProtection="1">
      <alignment horizontal="center" vertical="center" wrapText="1"/>
      <protection locked="0"/>
    </xf>
    <xf numFmtId="0" fontId="20" fillId="4" borderId="16" xfId="2" applyFont="1" applyFill="1" applyBorder="1" applyAlignment="1">
      <alignment horizontal="center" vertical="center" wrapText="1"/>
    </xf>
    <xf numFmtId="9" fontId="14" fillId="4" borderId="16" xfId="4" applyFont="1" applyFill="1" applyBorder="1" applyAlignment="1">
      <alignment horizontal="center" vertical="center" wrapText="1"/>
    </xf>
    <xf numFmtId="0" fontId="20" fillId="4" borderId="16" xfId="2" applyFont="1" applyFill="1" applyBorder="1" applyAlignment="1" applyProtection="1">
      <alignment horizontal="justify" vertical="center" wrapText="1"/>
      <protection locked="0"/>
    </xf>
    <xf numFmtId="0" fontId="20" fillId="4" borderId="16" xfId="4" applyNumberFormat="1" applyFont="1" applyFill="1" applyBorder="1" applyAlignment="1">
      <alignment horizontal="center" vertical="center" wrapText="1"/>
    </xf>
    <xf numFmtId="9" fontId="20" fillId="4" borderId="16" xfId="4" applyFont="1" applyFill="1" applyBorder="1" applyAlignment="1" applyProtection="1">
      <alignment horizontal="center" vertical="center" wrapText="1"/>
      <protection locked="0"/>
    </xf>
    <xf numFmtId="9" fontId="20" fillId="4" borderId="16" xfId="2" applyNumberFormat="1" applyFont="1" applyFill="1" applyBorder="1" applyAlignment="1" applyProtection="1">
      <alignment horizontal="center" vertical="center" wrapText="1"/>
      <protection locked="0"/>
    </xf>
    <xf numFmtId="0" fontId="22" fillId="4" borderId="16" xfId="2" applyFont="1" applyFill="1" applyBorder="1" applyAlignment="1" applyProtection="1">
      <alignment horizontal="left" vertical="center" wrapText="1"/>
      <protection locked="0"/>
    </xf>
    <xf numFmtId="9" fontId="20" fillId="4" borderId="16" xfId="4" applyFont="1" applyFill="1" applyBorder="1" applyAlignment="1">
      <alignment horizontal="center" vertical="center" wrapText="1"/>
    </xf>
    <xf numFmtId="9" fontId="14" fillId="4" borderId="16" xfId="4" applyFont="1" applyFill="1" applyBorder="1" applyAlignment="1" applyProtection="1">
      <alignment horizontal="center" vertical="center" wrapText="1"/>
      <protection locked="0"/>
    </xf>
    <xf numFmtId="0" fontId="22" fillId="4" borderId="17" xfId="2" applyFont="1" applyFill="1" applyBorder="1" applyAlignment="1" applyProtection="1">
      <alignment horizontal="left" vertical="center" wrapText="1"/>
      <protection locked="0"/>
    </xf>
    <xf numFmtId="0" fontId="12" fillId="4" borderId="28" xfId="2" applyFont="1" applyFill="1" applyBorder="1" applyAlignment="1">
      <alignment horizontal="center" vertical="center" wrapText="1"/>
    </xf>
    <xf numFmtId="0" fontId="20" fillId="4" borderId="1" xfId="2" applyFont="1" applyFill="1" applyBorder="1" applyAlignment="1" applyProtection="1">
      <alignment horizontal="center" vertical="center" wrapText="1"/>
      <protection locked="0"/>
    </xf>
    <xf numFmtId="0" fontId="23" fillId="4" borderId="1" xfId="2" applyFont="1" applyFill="1" applyBorder="1" applyAlignment="1">
      <alignment vertical="center" wrapText="1"/>
    </xf>
    <xf numFmtId="0" fontId="4" fillId="0" borderId="11" xfId="2" applyBorder="1" applyAlignment="1">
      <alignment vertical="center" wrapText="1"/>
    </xf>
    <xf numFmtId="167" fontId="20" fillId="4" borderId="1" xfId="5" applyNumberFormat="1" applyFont="1" applyFill="1" applyBorder="1" applyAlignment="1" applyProtection="1">
      <alignment horizontal="center" vertical="center" wrapText="1"/>
      <protection locked="0"/>
    </xf>
    <xf numFmtId="0" fontId="20" fillId="11" borderId="30" xfId="2" applyFont="1" applyFill="1" applyBorder="1" applyAlignment="1" applyProtection="1">
      <alignment horizontal="center" vertical="center" wrapText="1"/>
      <protection locked="0"/>
    </xf>
    <xf numFmtId="0" fontId="20" fillId="4" borderId="11" xfId="2" applyFont="1" applyFill="1" applyBorder="1" applyAlignment="1" applyProtection="1">
      <alignment horizontal="center" vertical="center" wrapText="1"/>
      <protection locked="0"/>
    </xf>
    <xf numFmtId="0" fontId="23" fillId="4" borderId="11" xfId="2" applyFont="1" applyFill="1" applyBorder="1" applyAlignment="1">
      <alignment vertical="center" wrapText="1"/>
    </xf>
    <xf numFmtId="0" fontId="19" fillId="11" borderId="7" xfId="2" applyFont="1" applyFill="1" applyBorder="1" applyAlignment="1" applyProtection="1">
      <alignment horizontal="center" vertical="center" wrapText="1"/>
      <protection locked="0"/>
    </xf>
    <xf numFmtId="9" fontId="19" fillId="4" borderId="7" xfId="2" applyNumberFormat="1" applyFont="1" applyFill="1" applyBorder="1" applyAlignment="1" applyProtection="1">
      <alignment horizontal="center" vertical="center" wrapText="1"/>
      <protection locked="0"/>
    </xf>
    <xf numFmtId="0" fontId="20" fillId="4" borderId="7" xfId="2" applyFont="1" applyFill="1" applyBorder="1" applyAlignment="1" applyProtection="1">
      <alignment horizontal="center" vertical="center" wrapText="1"/>
      <protection locked="0"/>
    </xf>
    <xf numFmtId="0" fontId="20" fillId="4" borderId="27" xfId="2" applyFont="1" applyFill="1" applyBorder="1" applyAlignment="1" applyProtection="1">
      <alignment horizontal="left" vertical="center" wrapText="1"/>
      <protection locked="0"/>
    </xf>
    <xf numFmtId="0" fontId="20" fillId="4" borderId="27" xfId="2" applyFont="1" applyFill="1" applyBorder="1" applyAlignment="1" applyProtection="1">
      <alignment horizontal="justify" vertical="center" wrapText="1"/>
      <protection locked="0"/>
    </xf>
    <xf numFmtId="0" fontId="20" fillId="4" borderId="31" xfId="2" applyFont="1" applyFill="1" applyBorder="1" applyAlignment="1" applyProtection="1">
      <alignment horizontal="center" vertical="center" wrapText="1"/>
      <protection locked="0"/>
    </xf>
    <xf numFmtId="0" fontId="24" fillId="4" borderId="32" xfId="2" applyFont="1" applyFill="1" applyBorder="1" applyAlignment="1" applyProtection="1">
      <alignment horizontal="center" vertical="center" wrapText="1"/>
      <protection locked="0"/>
    </xf>
    <xf numFmtId="0" fontId="20" fillId="4" borderId="32" xfId="2" applyFont="1" applyFill="1" applyBorder="1" applyAlignment="1" applyProtection="1">
      <alignment horizontal="center" vertical="center" wrapText="1"/>
      <protection locked="0"/>
    </xf>
    <xf numFmtId="9" fontId="20" fillId="4" borderId="1" xfId="0" applyNumberFormat="1" applyFont="1" applyFill="1" applyBorder="1" applyAlignment="1" applyProtection="1">
      <alignment horizontal="center" vertical="center" wrapText="1"/>
      <protection locked="0"/>
    </xf>
    <xf numFmtId="9" fontId="20" fillId="4" borderId="32" xfId="2" applyNumberFormat="1" applyFont="1" applyFill="1" applyBorder="1" applyAlignment="1" applyProtection="1">
      <alignment horizontal="center" vertical="center" wrapText="1"/>
      <protection locked="0"/>
    </xf>
    <xf numFmtId="0" fontId="20" fillId="4" borderId="32" xfId="2" applyFont="1" applyFill="1" applyBorder="1" applyAlignment="1" applyProtection="1">
      <alignment horizontal="left" vertical="center" wrapText="1"/>
    </xf>
    <xf numFmtId="166" fontId="20" fillId="10" borderId="32" xfId="2" applyNumberFormat="1" applyFont="1" applyFill="1" applyBorder="1" applyAlignment="1" applyProtection="1">
      <alignment horizontal="center" vertical="center" wrapText="1"/>
      <protection locked="0"/>
    </xf>
    <xf numFmtId="0" fontId="3" fillId="0" borderId="0" xfId="2" applyFont="1"/>
    <xf numFmtId="0" fontId="3" fillId="9" borderId="1" xfId="2" applyFont="1" applyFill="1" applyBorder="1" applyAlignment="1">
      <alignment horizontal="left" vertical="center" wrapText="1"/>
    </xf>
    <xf numFmtId="9" fontId="26" fillId="4" borderId="1" xfId="2" applyNumberFormat="1" applyFont="1" applyFill="1" applyBorder="1" applyAlignment="1">
      <alignment horizontal="center" vertical="center" wrapText="1"/>
    </xf>
    <xf numFmtId="0" fontId="3" fillId="0" borderId="15" xfId="2" applyFont="1" applyBorder="1" applyAlignment="1">
      <alignment vertical="center" wrapText="1"/>
    </xf>
    <xf numFmtId="0" fontId="3" fillId="9" borderId="11" xfId="2" applyFont="1" applyFill="1" applyBorder="1" applyAlignment="1">
      <alignment horizontal="left" vertical="center" wrapText="1"/>
    </xf>
    <xf numFmtId="9" fontId="26" fillId="4" borderId="11" xfId="2" applyNumberFormat="1" applyFont="1" applyFill="1" applyBorder="1" applyAlignment="1">
      <alignment horizontal="center" vertical="center" wrapText="1"/>
    </xf>
    <xf numFmtId="0" fontId="3" fillId="0" borderId="10" xfId="2" applyFont="1" applyBorder="1" applyAlignment="1">
      <alignment vertical="center" wrapText="1"/>
    </xf>
    <xf numFmtId="0" fontId="20" fillId="4" borderId="22" xfId="2" applyFont="1" applyFill="1" applyBorder="1" applyAlignment="1" applyProtection="1">
      <alignment horizontal="justify" vertical="center" wrapText="1"/>
      <protection locked="0"/>
    </xf>
    <xf numFmtId="0" fontId="21" fillId="13" borderId="22" xfId="2" applyFont="1" applyFill="1" applyBorder="1" applyAlignment="1" applyProtection="1">
      <alignment horizontal="center" vertical="center" wrapText="1"/>
      <protection locked="0"/>
    </xf>
    <xf numFmtId="10" fontId="21" fillId="13" borderId="1" xfId="2" applyNumberFormat="1" applyFont="1" applyFill="1" applyBorder="1" applyAlignment="1" applyProtection="1">
      <alignment horizontal="justify" vertical="center" wrapText="1"/>
      <protection locked="0"/>
    </xf>
    <xf numFmtId="10" fontId="21" fillId="13" borderId="22" xfId="2" applyNumberFormat="1" applyFont="1" applyFill="1" applyBorder="1" applyAlignment="1" applyProtection="1">
      <alignment horizontal="justify" vertical="center" wrapText="1"/>
      <protection locked="0"/>
    </xf>
    <xf numFmtId="9" fontId="21" fillId="13" borderId="22" xfId="2" applyNumberFormat="1" applyFont="1" applyFill="1" applyBorder="1" applyAlignment="1" applyProtection="1">
      <alignment horizontal="center" vertical="center" wrapText="1"/>
      <protection locked="0"/>
    </xf>
    <xf numFmtId="10" fontId="21" fillId="13" borderId="22" xfId="2" applyNumberFormat="1" applyFont="1" applyFill="1" applyBorder="1" applyAlignment="1" applyProtection="1">
      <alignment horizontal="center" vertical="center" wrapText="1"/>
      <protection locked="0"/>
    </xf>
    <xf numFmtId="0" fontId="21" fillId="13" borderId="11" xfId="2" applyFont="1" applyFill="1" applyBorder="1" applyAlignment="1" applyProtection="1">
      <alignment horizontal="center" vertical="center" wrapText="1"/>
      <protection locked="0"/>
    </xf>
    <xf numFmtId="0" fontId="21" fillId="13" borderId="11" xfId="2" applyFont="1" applyFill="1" applyBorder="1" applyAlignment="1" applyProtection="1">
      <alignment horizontal="left" vertical="center" wrapText="1"/>
    </xf>
    <xf numFmtId="166" fontId="21" fillId="14" borderId="11" xfId="2" applyNumberFormat="1" applyFont="1" applyFill="1" applyBorder="1" applyAlignment="1" applyProtection="1">
      <alignment horizontal="center" vertical="center" wrapText="1"/>
      <protection locked="0"/>
    </xf>
    <xf numFmtId="0" fontId="20" fillId="4" borderId="33" xfId="2" applyFont="1" applyFill="1" applyBorder="1" applyAlignment="1">
      <alignment horizontal="center" vertical="center" wrapText="1"/>
    </xf>
    <xf numFmtId="0" fontId="20" fillId="4" borderId="33" xfId="2" applyFont="1" applyFill="1" applyBorder="1" applyAlignment="1" applyProtection="1">
      <alignment horizontal="center" vertical="center" wrapText="1"/>
      <protection locked="0"/>
    </xf>
    <xf numFmtId="9" fontId="14" fillId="4" borderId="33" xfId="4" applyFont="1" applyFill="1" applyBorder="1" applyAlignment="1">
      <alignment horizontal="center" vertical="center" wrapText="1"/>
    </xf>
    <xf numFmtId="0" fontId="20" fillId="4" borderId="33" xfId="2" applyFont="1" applyFill="1" applyBorder="1" applyAlignment="1" applyProtection="1">
      <alignment horizontal="justify" vertical="center" wrapText="1"/>
      <protection locked="0"/>
    </xf>
    <xf numFmtId="9" fontId="20" fillId="4" borderId="33" xfId="4" applyFont="1" applyFill="1" applyBorder="1" applyAlignment="1" applyProtection="1">
      <alignment horizontal="center" vertical="center" wrapText="1"/>
      <protection locked="0"/>
    </xf>
    <xf numFmtId="9" fontId="20" fillId="4" borderId="33" xfId="2" applyNumberFormat="1" applyFont="1" applyFill="1" applyBorder="1" applyAlignment="1" applyProtection="1">
      <alignment horizontal="center" vertical="center" wrapText="1"/>
      <protection locked="0"/>
    </xf>
    <xf numFmtId="0" fontId="22" fillId="4" borderId="33" xfId="2" applyFont="1" applyFill="1" applyBorder="1" applyAlignment="1" applyProtection="1">
      <alignment horizontal="left" vertical="center" wrapText="1"/>
      <protection locked="0"/>
    </xf>
    <xf numFmtId="0" fontId="27" fillId="9" borderId="1" xfId="2" applyFont="1" applyFill="1" applyBorder="1" applyAlignment="1">
      <alignment horizontal="center" vertical="center" wrapText="1"/>
    </xf>
    <xf numFmtId="0" fontId="3" fillId="0" borderId="1" xfId="2" applyFont="1" applyBorder="1" applyAlignment="1">
      <alignment vertical="center" wrapText="1"/>
    </xf>
    <xf numFmtId="0" fontId="20" fillId="4" borderId="1" xfId="2" applyFont="1" applyFill="1" applyBorder="1" applyAlignment="1" applyProtection="1">
      <alignment horizontal="justify" vertical="center" wrapText="1"/>
      <protection locked="0"/>
    </xf>
    <xf numFmtId="0" fontId="20" fillId="4" borderId="1" xfId="0" applyFont="1" applyFill="1" applyBorder="1" applyAlignment="1" applyProtection="1">
      <alignment horizontal="justify" vertical="center" wrapText="1"/>
      <protection locked="0"/>
    </xf>
    <xf numFmtId="9" fontId="20" fillId="4" borderId="1" xfId="2" applyNumberFormat="1" applyFont="1" applyFill="1" applyBorder="1" applyAlignment="1" applyProtection="1">
      <alignment horizontal="center" vertical="center" wrapText="1"/>
      <protection locked="0"/>
    </xf>
    <xf numFmtId="0" fontId="20" fillId="4" borderId="1" xfId="2" applyFont="1" applyFill="1" applyBorder="1" applyAlignment="1" applyProtection="1">
      <alignment horizontal="left" vertical="center" wrapText="1"/>
    </xf>
    <xf numFmtId="166" fontId="20" fillId="10" borderId="1" xfId="2" applyNumberFormat="1" applyFont="1" applyFill="1" applyBorder="1" applyAlignment="1" applyProtection="1">
      <alignment horizontal="center" vertical="center" wrapText="1"/>
      <protection locked="0"/>
    </xf>
    <xf numFmtId="0" fontId="20" fillId="4" borderId="1" xfId="2" applyFont="1" applyFill="1" applyBorder="1" applyAlignment="1">
      <alignment horizontal="center" vertical="center" wrapText="1"/>
    </xf>
    <xf numFmtId="9" fontId="14" fillId="4" borderId="1" xfId="4" applyFont="1" applyFill="1" applyBorder="1" applyAlignment="1">
      <alignment horizontal="center" vertical="center" wrapText="1"/>
    </xf>
    <xf numFmtId="0" fontId="20" fillId="4" borderId="1" xfId="4" applyNumberFormat="1" applyFont="1" applyFill="1" applyBorder="1" applyAlignment="1">
      <alignment horizontal="center" vertical="center" wrapText="1"/>
    </xf>
    <xf numFmtId="9" fontId="20" fillId="4" borderId="1" xfId="4" applyFont="1" applyFill="1" applyBorder="1" applyAlignment="1" applyProtection="1">
      <alignment horizontal="center" vertical="center" wrapText="1"/>
      <protection locked="0"/>
    </xf>
    <xf numFmtId="0" fontId="22" fillId="4" borderId="1" xfId="2" applyFont="1" applyFill="1" applyBorder="1" applyAlignment="1" applyProtection="1">
      <alignment horizontal="left" vertical="center" wrapText="1"/>
      <protection locked="0"/>
    </xf>
    <xf numFmtId="0" fontId="6" fillId="15" borderId="35" xfId="2" applyFont="1" applyFill="1" applyBorder="1" applyAlignment="1">
      <alignment horizontal="left" vertical="center" wrapText="1"/>
    </xf>
    <xf numFmtId="0" fontId="20" fillId="4" borderId="36" xfId="2" applyFont="1" applyFill="1" applyBorder="1" applyAlignment="1" applyProtection="1">
      <alignment horizontal="center" vertical="center" wrapText="1"/>
      <protection locked="0"/>
    </xf>
    <xf numFmtId="0" fontId="3" fillId="0" borderId="36" xfId="2" applyFont="1" applyBorder="1" applyAlignment="1">
      <alignment vertical="center" wrapText="1"/>
    </xf>
    <xf numFmtId="0" fontId="20" fillId="4" borderId="36" xfId="2" applyFont="1" applyFill="1" applyBorder="1" applyAlignment="1" applyProtection="1">
      <alignment horizontal="justify" vertical="center" wrapText="1"/>
      <protection locked="0"/>
    </xf>
    <xf numFmtId="0" fontId="21" fillId="13" borderId="36" xfId="2" applyFont="1" applyFill="1" applyBorder="1" applyAlignment="1" applyProtection="1">
      <alignment horizontal="center" vertical="center" wrapText="1"/>
      <protection locked="0"/>
    </xf>
    <xf numFmtId="166" fontId="21" fillId="14" borderId="36" xfId="2" applyNumberFormat="1" applyFont="1" applyFill="1" applyBorder="1" applyAlignment="1" applyProtection="1">
      <alignment horizontal="center" vertical="center" wrapText="1"/>
      <protection locked="0"/>
    </xf>
    <xf numFmtId="0" fontId="20" fillId="4" borderId="36" xfId="2" applyFont="1" applyFill="1" applyBorder="1" applyAlignment="1">
      <alignment horizontal="center" vertical="center" wrapText="1"/>
    </xf>
    <xf numFmtId="9" fontId="14" fillId="4" borderId="36" xfId="4" applyFont="1" applyFill="1" applyBorder="1" applyAlignment="1">
      <alignment horizontal="center" vertical="center" wrapText="1"/>
    </xf>
    <xf numFmtId="0" fontId="20" fillId="4" borderId="36" xfId="4" applyNumberFormat="1" applyFont="1" applyFill="1" applyBorder="1" applyAlignment="1">
      <alignment horizontal="center" vertical="center" wrapText="1"/>
    </xf>
    <xf numFmtId="9" fontId="20" fillId="4" borderId="36" xfId="4" applyFont="1" applyFill="1" applyBorder="1" applyAlignment="1" applyProtection="1">
      <alignment horizontal="center" vertical="center" wrapText="1"/>
      <protection locked="0"/>
    </xf>
    <xf numFmtId="9" fontId="20" fillId="4" borderId="36" xfId="2" applyNumberFormat="1" applyFont="1" applyFill="1" applyBorder="1" applyAlignment="1" applyProtection="1">
      <alignment horizontal="center" vertical="center" wrapText="1"/>
      <protection locked="0"/>
    </xf>
    <xf numFmtId="0" fontId="22" fillId="4" borderId="36" xfId="2" applyFont="1" applyFill="1" applyBorder="1" applyAlignment="1" applyProtection="1">
      <alignment horizontal="left" vertical="center" wrapText="1"/>
      <protection locked="0"/>
    </xf>
    <xf numFmtId="0" fontId="6" fillId="15" borderId="37" xfId="2" applyFont="1" applyFill="1" applyBorder="1" applyAlignment="1">
      <alignment horizontal="left" vertical="center" wrapText="1"/>
    </xf>
    <xf numFmtId="10" fontId="21" fillId="13" borderId="36" xfId="2" applyNumberFormat="1" applyFont="1" applyFill="1" applyBorder="1" applyAlignment="1" applyProtection="1">
      <alignment horizontal="justify" vertical="center" wrapText="1"/>
      <protection locked="0"/>
    </xf>
    <xf numFmtId="0" fontId="6" fillId="15" borderId="18" xfId="2" applyNumberFormat="1" applyFont="1" applyFill="1" applyBorder="1" applyAlignment="1">
      <alignment horizontal="left" vertical="center" wrapText="1"/>
    </xf>
    <xf numFmtId="0" fontId="20" fillId="4" borderId="22" xfId="2" applyFont="1" applyFill="1" applyBorder="1" applyAlignment="1" applyProtection="1">
      <alignment horizontal="center" vertical="center" wrapText="1"/>
      <protection locked="0"/>
    </xf>
    <xf numFmtId="0" fontId="3" fillId="0" borderId="11" xfId="2" applyFont="1" applyBorder="1" applyAlignment="1">
      <alignment vertical="center" wrapText="1"/>
    </xf>
    <xf numFmtId="0" fontId="21" fillId="13" borderId="1" xfId="2" applyFont="1" applyFill="1" applyBorder="1" applyAlignment="1" applyProtection="1">
      <alignment horizontal="justify" vertical="center" wrapText="1"/>
      <protection locked="0"/>
    </xf>
    <xf numFmtId="0" fontId="21" fillId="13" borderId="22" xfId="2" applyFont="1" applyFill="1" applyBorder="1" applyAlignment="1" applyProtection="1">
      <alignment horizontal="justify" vertical="center" wrapText="1"/>
      <protection locked="0"/>
    </xf>
    <xf numFmtId="0" fontId="28" fillId="15" borderId="29" xfId="2" applyFont="1" applyFill="1" applyBorder="1" applyAlignment="1">
      <alignment horizontal="center" vertical="center" wrapText="1"/>
    </xf>
    <xf numFmtId="0" fontId="3" fillId="16" borderId="38" xfId="2" applyFont="1" applyFill="1" applyBorder="1" applyAlignment="1">
      <alignment vertical="center" wrapText="1"/>
    </xf>
    <xf numFmtId="168" fontId="26" fillId="4" borderId="11" xfId="2" applyNumberFormat="1" applyFont="1" applyFill="1" applyBorder="1" applyAlignment="1">
      <alignment horizontal="center" vertical="center" wrapText="1"/>
    </xf>
    <xf numFmtId="9" fontId="21" fillId="13" borderId="36" xfId="2" applyNumberFormat="1" applyFont="1" applyFill="1" applyBorder="1" applyAlignment="1" applyProtection="1">
      <alignment horizontal="center" vertical="center" wrapText="1"/>
      <protection locked="0"/>
    </xf>
    <xf numFmtId="10" fontId="21" fillId="13" borderId="36" xfId="2" applyNumberFormat="1" applyFont="1" applyFill="1" applyBorder="1" applyAlignment="1" applyProtection="1">
      <alignment horizontal="center" vertical="center" wrapText="1"/>
      <protection locked="0"/>
    </xf>
    <xf numFmtId="0" fontId="3" fillId="16" borderId="37" xfId="2" applyFont="1" applyFill="1" applyBorder="1" applyAlignment="1">
      <alignment vertical="center" wrapText="1"/>
    </xf>
    <xf numFmtId="0" fontId="21" fillId="13" borderId="36" xfId="2" applyFont="1" applyFill="1" applyBorder="1" applyAlignment="1" applyProtection="1">
      <alignment horizontal="justify" vertical="center" wrapText="1"/>
      <protection locked="0"/>
    </xf>
    <xf numFmtId="0" fontId="3" fillId="16" borderId="39" xfId="2" applyFont="1" applyFill="1" applyBorder="1" applyAlignment="1">
      <alignment vertical="center" wrapText="1"/>
    </xf>
    <xf numFmtId="0" fontId="20" fillId="4" borderId="40" xfId="2" applyFont="1" applyFill="1" applyBorder="1" applyAlignment="1" applyProtection="1">
      <alignment horizontal="center" vertical="center" wrapText="1"/>
      <protection locked="0"/>
    </xf>
    <xf numFmtId="0" fontId="3" fillId="0" borderId="19" xfId="2" applyFont="1" applyBorder="1" applyAlignment="1">
      <alignment vertical="center" wrapText="1"/>
    </xf>
    <xf numFmtId="0" fontId="19" fillId="16" borderId="41" xfId="2" applyFont="1" applyFill="1" applyBorder="1" applyAlignment="1">
      <alignment horizontal="center" vertical="center" wrapText="1"/>
    </xf>
    <xf numFmtId="0" fontId="20" fillId="4" borderId="4" xfId="2" applyFont="1" applyFill="1" applyBorder="1" applyAlignment="1" applyProtection="1">
      <alignment horizontal="center" vertical="center" wrapText="1"/>
      <protection locked="0"/>
    </xf>
    <xf numFmtId="0" fontId="3" fillId="0" borderId="41" xfId="2" applyFont="1" applyBorder="1" applyAlignment="1">
      <alignment vertical="center" wrapText="1"/>
    </xf>
    <xf numFmtId="9" fontId="20" fillId="4" borderId="22" xfId="2" applyNumberFormat="1" applyFont="1" applyFill="1" applyBorder="1" applyAlignment="1" applyProtection="1">
      <alignment horizontal="center" vertical="center" wrapText="1"/>
      <protection locked="0"/>
    </xf>
    <xf numFmtId="0" fontId="20" fillId="4" borderId="19" xfId="2" applyFont="1" applyFill="1" applyBorder="1" applyAlignment="1" applyProtection="1">
      <alignment horizontal="left" vertical="center" wrapText="1"/>
    </xf>
    <xf numFmtId="166" fontId="20" fillId="10" borderId="22" xfId="2" applyNumberFormat="1" applyFont="1" applyFill="1" applyBorder="1" applyAlignment="1" applyProtection="1">
      <alignment horizontal="center" vertical="center" wrapText="1"/>
      <protection locked="0"/>
    </xf>
    <xf numFmtId="0" fontId="20" fillId="11" borderId="1" xfId="2" applyFont="1" applyFill="1" applyBorder="1" applyAlignment="1" applyProtection="1">
      <alignment horizontal="left" vertical="center" wrapText="1"/>
      <protection locked="0"/>
    </xf>
    <xf numFmtId="168" fontId="19" fillId="4" borderId="1" xfId="2" applyNumberFormat="1" applyFont="1" applyFill="1" applyBorder="1" applyAlignment="1" applyProtection="1">
      <alignment horizontal="center" vertical="center" wrapText="1"/>
      <protection locked="0"/>
    </xf>
    <xf numFmtId="0" fontId="29" fillId="13" borderId="36" xfId="2" applyFont="1" applyFill="1" applyBorder="1" applyAlignment="1" applyProtection="1">
      <alignment horizontal="center" vertical="center" wrapText="1"/>
      <protection locked="0"/>
    </xf>
    <xf numFmtId="169" fontId="30" fillId="0" borderId="1" xfId="5" applyNumberFormat="1" applyFont="1" applyBorder="1" applyAlignment="1" applyProtection="1">
      <alignment horizontal="center" vertical="center"/>
      <protection locked="0"/>
    </xf>
    <xf numFmtId="0" fontId="29" fillId="13" borderId="1" xfId="2" applyFont="1" applyFill="1" applyBorder="1" applyAlignment="1" applyProtection="1">
      <alignment horizontal="center" vertical="center" wrapText="1"/>
      <protection locked="0"/>
    </xf>
    <xf numFmtId="0" fontId="29" fillId="13" borderId="1" xfId="2" applyFont="1" applyFill="1" applyBorder="1" applyAlignment="1" applyProtection="1">
      <alignment horizontal="left" vertical="center" wrapText="1"/>
    </xf>
    <xf numFmtId="166" fontId="29" fillId="13" borderId="1" xfId="2" applyNumberFormat="1" applyFont="1" applyFill="1" applyBorder="1" applyAlignment="1" applyProtection="1">
      <alignment horizontal="center" vertical="center" wrapText="1"/>
      <protection locked="0"/>
    </xf>
    <xf numFmtId="170" fontId="30" fillId="0" borderId="1" xfId="5" applyNumberFormat="1" applyFont="1" applyBorder="1" applyProtection="1">
      <protection locked="0"/>
    </xf>
    <xf numFmtId="9" fontId="29" fillId="13" borderId="1" xfId="2" applyNumberFormat="1" applyFont="1" applyFill="1" applyBorder="1" applyAlignment="1" applyProtection="1">
      <alignment horizontal="center" vertical="center" wrapText="1"/>
      <protection locked="0"/>
    </xf>
    <xf numFmtId="0" fontId="20" fillId="4" borderId="19" xfId="2" applyFont="1" applyFill="1" applyBorder="1" applyAlignment="1" applyProtection="1">
      <alignment horizontal="center" vertical="center" wrapText="1"/>
      <protection locked="0"/>
    </xf>
    <xf numFmtId="0" fontId="23" fillId="0" borderId="11" xfId="2" applyFont="1" applyBorder="1" applyAlignment="1">
      <alignment vertical="center" wrapText="1"/>
    </xf>
    <xf numFmtId="0" fontId="19" fillId="17" borderId="27" xfId="2" applyFont="1" applyFill="1" applyBorder="1" applyAlignment="1" applyProtection="1">
      <alignment horizontal="center" vertical="center" wrapText="1"/>
      <protection locked="0"/>
    </xf>
    <xf numFmtId="9" fontId="19" fillId="4" borderId="42" xfId="2" applyNumberFormat="1" applyFont="1" applyFill="1" applyBorder="1" applyAlignment="1" applyProtection="1">
      <alignment horizontal="center" vertical="center" wrapText="1"/>
      <protection locked="0"/>
    </xf>
    <xf numFmtId="0" fontId="20" fillId="4" borderId="43" xfId="2" applyFont="1" applyFill="1" applyBorder="1" applyAlignment="1" applyProtection="1">
      <alignment horizontal="justify" vertical="center" wrapText="1"/>
      <protection locked="0"/>
    </xf>
    <xf numFmtId="0" fontId="3" fillId="18" borderId="36" xfId="2" applyFont="1" applyFill="1" applyBorder="1" applyAlignment="1" applyProtection="1">
      <alignment horizontal="left" vertical="center" wrapText="1"/>
      <protection locked="0"/>
    </xf>
    <xf numFmtId="9" fontId="31" fillId="4" borderId="27" xfId="2" applyNumberFormat="1" applyFont="1" applyFill="1" applyBorder="1" applyAlignment="1">
      <alignment horizontal="center" vertical="center" wrapText="1"/>
    </xf>
    <xf numFmtId="0" fontId="21" fillId="13" borderId="36" xfId="2" applyFont="1" applyFill="1" applyBorder="1" applyAlignment="1">
      <alignment horizontal="center" vertical="center" wrapText="1"/>
    </xf>
    <xf numFmtId="166" fontId="20" fillId="10" borderId="16" xfId="2" applyNumberFormat="1" applyFont="1" applyFill="1" applyBorder="1" applyAlignment="1" applyProtection="1">
      <alignment horizontal="center" vertical="center" wrapText="1"/>
      <protection locked="0"/>
    </xf>
    <xf numFmtId="0" fontId="3" fillId="18" borderId="1" xfId="2" applyFont="1" applyFill="1" applyBorder="1" applyAlignment="1" applyProtection="1">
      <alignment horizontal="left" vertical="center" wrapText="1"/>
      <protection locked="0"/>
    </xf>
    <xf numFmtId="0" fontId="21" fillId="13" borderId="1" xfId="2" applyFont="1" applyFill="1" applyBorder="1" applyAlignment="1">
      <alignment horizontal="center" vertical="center" wrapText="1"/>
    </xf>
    <xf numFmtId="166" fontId="21" fillId="13" borderId="1" xfId="2" applyNumberFormat="1" applyFont="1" applyFill="1" applyBorder="1" applyAlignment="1" applyProtection="1">
      <alignment horizontal="center" vertical="center" wrapText="1"/>
      <protection locked="0"/>
    </xf>
    <xf numFmtId="0" fontId="3" fillId="18" borderId="20" xfId="2" applyFont="1" applyFill="1" applyBorder="1" applyAlignment="1" applyProtection="1">
      <alignment horizontal="left" vertical="center" wrapText="1"/>
      <protection locked="0"/>
    </xf>
    <xf numFmtId="0" fontId="20" fillId="4" borderId="3" xfId="2" applyFont="1" applyFill="1" applyBorder="1" applyAlignment="1" applyProtection="1">
      <alignment horizontal="center" vertical="center" wrapText="1"/>
      <protection locked="0"/>
    </xf>
    <xf numFmtId="9" fontId="21" fillId="13" borderId="11" xfId="2" applyNumberFormat="1" applyFont="1" applyFill="1" applyBorder="1" applyAlignment="1" applyProtection="1">
      <alignment horizontal="center" vertical="center" wrapText="1"/>
      <protection locked="0"/>
    </xf>
    <xf numFmtId="0" fontId="20" fillId="4" borderId="11" xfId="2" applyFont="1" applyFill="1" applyBorder="1" applyAlignment="1" applyProtection="1">
      <alignment horizontal="left" vertical="center" wrapText="1"/>
    </xf>
    <xf numFmtId="166" fontId="20" fillId="10" borderId="11" xfId="2" applyNumberFormat="1" applyFont="1" applyFill="1" applyBorder="1" applyAlignment="1" applyProtection="1">
      <alignment horizontal="center" vertical="center" wrapText="1"/>
      <protection locked="0"/>
    </xf>
    <xf numFmtId="0" fontId="12" fillId="4" borderId="44" xfId="2" applyFont="1" applyFill="1" applyBorder="1" applyAlignment="1">
      <alignment horizontal="center" vertical="center" wrapText="1"/>
    </xf>
    <xf numFmtId="0" fontId="3" fillId="18" borderId="11" xfId="2" applyFont="1" applyFill="1" applyBorder="1" applyAlignment="1" applyProtection="1">
      <alignment horizontal="left" vertical="center" wrapText="1"/>
      <protection locked="0"/>
    </xf>
    <xf numFmtId="0" fontId="22" fillId="4" borderId="45" xfId="2" applyFont="1" applyFill="1" applyBorder="1" applyAlignment="1" applyProtection="1">
      <alignment horizontal="center" vertical="center" wrapText="1"/>
      <protection locked="0"/>
    </xf>
    <xf numFmtId="0" fontId="3" fillId="0" borderId="46" xfId="2" applyFont="1" applyBorder="1" applyAlignment="1">
      <alignment vertical="center" wrapText="1"/>
    </xf>
    <xf numFmtId="0" fontId="3" fillId="18" borderId="46" xfId="2" applyFont="1" applyFill="1" applyBorder="1" applyAlignment="1" applyProtection="1">
      <alignment horizontal="left" vertical="center" wrapText="1"/>
      <protection locked="0"/>
    </xf>
    <xf numFmtId="0" fontId="3" fillId="4" borderId="11" xfId="2" applyFont="1" applyFill="1" applyBorder="1" applyAlignment="1">
      <alignment vertical="center" wrapText="1"/>
    </xf>
    <xf numFmtId="0" fontId="22" fillId="4" borderId="20" xfId="2" applyFont="1" applyFill="1" applyBorder="1" applyAlignment="1" applyProtection="1">
      <alignment horizontal="center" vertical="center" wrapText="1"/>
      <protection locked="0"/>
    </xf>
    <xf numFmtId="9" fontId="31" fillId="4" borderId="7" xfId="2" applyNumberFormat="1" applyFont="1" applyFill="1" applyBorder="1" applyAlignment="1">
      <alignment horizontal="center" vertical="center" wrapText="1"/>
    </xf>
    <xf numFmtId="0" fontId="22" fillId="4" borderId="46" xfId="2" applyFont="1" applyFill="1" applyBorder="1" applyAlignment="1" applyProtection="1">
      <alignment horizontal="center" vertical="center" wrapText="1"/>
      <protection locked="0"/>
    </xf>
    <xf numFmtId="0" fontId="32" fillId="18" borderId="41" xfId="2" applyFont="1" applyFill="1" applyBorder="1" applyAlignment="1">
      <alignment horizontal="center" vertical="center" wrapText="1"/>
    </xf>
    <xf numFmtId="9" fontId="31" fillId="4" borderId="1" xfId="2" applyNumberFormat="1" applyFont="1" applyFill="1" applyBorder="1" applyAlignment="1">
      <alignment horizontal="center" vertical="center" wrapText="1"/>
    </xf>
    <xf numFmtId="0" fontId="33" fillId="4" borderId="47" xfId="2" applyFont="1" applyFill="1" applyBorder="1" applyAlignment="1" applyProtection="1">
      <alignment horizontal="center" vertical="center" wrapText="1"/>
      <protection locked="0"/>
    </xf>
    <xf numFmtId="0" fontId="33" fillId="4" borderId="27" xfId="2" applyFont="1" applyFill="1" applyBorder="1" applyAlignment="1" applyProtection="1">
      <alignment horizontal="justify" vertical="center" wrapText="1"/>
      <protection locked="0"/>
    </xf>
    <xf numFmtId="0" fontId="33" fillId="4" borderId="41" xfId="2" applyFont="1" applyFill="1" applyBorder="1" applyAlignment="1" applyProtection="1">
      <alignment horizontal="justify" vertical="center" wrapText="1"/>
      <protection locked="0"/>
    </xf>
    <xf numFmtId="0" fontId="33" fillId="4" borderId="1" xfId="2" applyFont="1" applyFill="1" applyBorder="1" applyAlignment="1" applyProtection="1">
      <alignment horizontal="center" vertical="center" wrapText="1"/>
      <protection locked="0"/>
    </xf>
    <xf numFmtId="9" fontId="33" fillId="4" borderId="1" xfId="2" applyNumberFormat="1" applyFont="1" applyFill="1" applyBorder="1" applyAlignment="1" applyProtection="1">
      <alignment horizontal="center" vertical="center" wrapText="1"/>
      <protection locked="0"/>
    </xf>
    <xf numFmtId="0" fontId="33" fillId="4" borderId="1" xfId="2" applyFont="1" applyFill="1" applyBorder="1" applyAlignment="1" applyProtection="1">
      <alignment horizontal="left" vertical="center" wrapText="1"/>
    </xf>
    <xf numFmtId="166" fontId="33" fillId="10" borderId="1" xfId="2" applyNumberFormat="1" applyFont="1" applyFill="1" applyBorder="1" applyAlignment="1" applyProtection="1">
      <alignment horizontal="center" vertical="center" wrapText="1"/>
      <protection locked="0"/>
    </xf>
    <xf numFmtId="0" fontId="20" fillId="4" borderId="42" xfId="2" applyFont="1" applyFill="1" applyBorder="1" applyAlignment="1" applyProtection="1">
      <alignment horizontal="center" vertical="center" wrapText="1"/>
      <protection locked="0"/>
    </xf>
    <xf numFmtId="0" fontId="35" fillId="4" borderId="22" xfId="2" applyFont="1" applyFill="1" applyBorder="1" applyAlignment="1" applyProtection="1">
      <alignment horizontal="justify" vertical="center" wrapText="1"/>
      <protection locked="0"/>
    </xf>
    <xf numFmtId="0" fontId="35" fillId="4" borderId="4" xfId="2" applyFont="1" applyFill="1" applyBorder="1" applyAlignment="1" applyProtection="1">
      <alignment horizontal="justify" vertical="center" wrapText="1"/>
      <protection locked="0"/>
    </xf>
    <xf numFmtId="0" fontId="32" fillId="19" borderId="41" xfId="2" applyFont="1" applyFill="1" applyBorder="1" applyAlignment="1">
      <alignment horizontal="center" vertical="center" wrapText="1"/>
    </xf>
    <xf numFmtId="9" fontId="31" fillId="4" borderId="23" xfId="2" applyNumberFormat="1" applyFont="1" applyFill="1" applyBorder="1" applyAlignment="1">
      <alignment horizontal="center" vertical="center" wrapText="1"/>
    </xf>
    <xf numFmtId="0" fontId="33" fillId="4" borderId="31" xfId="2" applyFont="1" applyFill="1" applyBorder="1" applyAlignment="1" applyProtection="1">
      <alignment horizontal="center" vertical="center" wrapText="1"/>
      <protection locked="0"/>
    </xf>
    <xf numFmtId="0" fontId="33" fillId="4" borderId="32" xfId="2" applyFont="1" applyFill="1" applyBorder="1" applyAlignment="1" applyProtection="1">
      <alignment horizontal="justify" vertical="center" wrapText="1"/>
      <protection locked="0"/>
    </xf>
    <xf numFmtId="0" fontId="35" fillId="4" borderId="48" xfId="2" applyFont="1" applyFill="1" applyBorder="1" applyAlignment="1" applyProtection="1">
      <alignment horizontal="justify" vertical="center" wrapText="1"/>
      <protection locked="0"/>
    </xf>
    <xf numFmtId="0" fontId="6" fillId="20" borderId="7" xfId="2" applyFont="1" applyFill="1" applyBorder="1" applyAlignment="1">
      <alignment vertical="center" wrapText="1"/>
    </xf>
    <xf numFmtId="0" fontId="20" fillId="4" borderId="49" xfId="2" applyFont="1" applyFill="1" applyBorder="1" applyAlignment="1" applyProtection="1">
      <alignment horizontal="center" vertical="center" wrapText="1"/>
      <protection locked="0"/>
    </xf>
    <xf numFmtId="0" fontId="23" fillId="4" borderId="33" xfId="2" applyFont="1" applyFill="1" applyBorder="1" applyAlignment="1">
      <alignment horizontal="center" vertical="center" wrapText="1"/>
    </xf>
    <xf numFmtId="171" fontId="21" fillId="13" borderId="1" xfId="5" applyNumberFormat="1" applyFont="1" applyFill="1" applyBorder="1" applyAlignment="1" applyProtection="1">
      <alignment horizontal="center" vertical="center" wrapText="1"/>
      <protection locked="0"/>
    </xf>
    <xf numFmtId="171" fontId="21" fillId="13" borderId="36" xfId="5" applyNumberFormat="1" applyFont="1" applyFill="1" applyBorder="1" applyAlignment="1" applyProtection="1">
      <alignment horizontal="center" vertical="center" wrapText="1"/>
      <protection locked="0"/>
    </xf>
    <xf numFmtId="0" fontId="21" fillId="13" borderId="36" xfId="2" applyFont="1" applyFill="1" applyBorder="1" applyAlignment="1" applyProtection="1">
      <alignment horizontal="left" vertical="center" wrapText="1"/>
    </xf>
    <xf numFmtId="166" fontId="21" fillId="13" borderId="36" xfId="2" applyNumberFormat="1" applyFont="1" applyFill="1" applyBorder="1" applyAlignment="1" applyProtection="1">
      <alignment horizontal="center" vertical="center" wrapText="1"/>
      <protection locked="0"/>
    </xf>
    <xf numFmtId="0" fontId="6" fillId="20" borderId="28" xfId="2" applyFont="1" applyFill="1" applyBorder="1" applyAlignment="1">
      <alignment vertical="center" wrapText="1"/>
    </xf>
    <xf numFmtId="0" fontId="23" fillId="4" borderId="1" xfId="2" applyFont="1" applyFill="1" applyBorder="1" applyAlignment="1">
      <alignment horizontal="center" vertical="center" wrapText="1"/>
    </xf>
    <xf numFmtId="10" fontId="21" fillId="13" borderId="1" xfId="2" applyNumberFormat="1" applyFont="1" applyFill="1" applyBorder="1" applyAlignment="1" applyProtection="1">
      <alignment horizontal="center" vertical="center" wrapText="1"/>
      <protection locked="0"/>
    </xf>
    <xf numFmtId="0" fontId="6" fillId="20" borderId="1" xfId="2" applyFont="1" applyFill="1" applyBorder="1" applyAlignment="1">
      <alignment vertical="center" wrapText="1"/>
    </xf>
    <xf numFmtId="9" fontId="26" fillId="4" borderId="3" xfId="2" applyNumberFormat="1" applyFont="1" applyFill="1" applyBorder="1" applyAlignment="1">
      <alignment horizontal="center" vertical="center" wrapText="1"/>
    </xf>
    <xf numFmtId="0" fontId="23" fillId="4" borderId="11" xfId="2" applyFont="1" applyFill="1" applyBorder="1" applyAlignment="1">
      <alignment horizontal="center" vertical="center" wrapText="1"/>
    </xf>
    <xf numFmtId="0" fontId="28" fillId="20" borderId="29" xfId="2" applyFont="1" applyFill="1" applyBorder="1" applyAlignment="1">
      <alignment horizontal="center" vertical="center" wrapText="1"/>
    </xf>
    <xf numFmtId="9" fontId="26" fillId="4" borderId="4" xfId="2" applyNumberFormat="1" applyFont="1" applyFill="1" applyBorder="1" applyAlignment="1">
      <alignment horizontal="center" vertical="center" wrapText="1"/>
    </xf>
    <xf numFmtId="0" fontId="20" fillId="4" borderId="27" xfId="2" applyFont="1" applyFill="1" applyBorder="1" applyAlignment="1" applyProtection="1">
      <alignment horizontal="center" vertical="center" wrapText="1"/>
      <protection locked="0"/>
    </xf>
    <xf numFmtId="0" fontId="6" fillId="21" borderId="38" xfId="2" applyFont="1" applyFill="1" applyBorder="1" applyAlignment="1">
      <alignment vertical="center" wrapText="1"/>
    </xf>
    <xf numFmtId="0" fontId="36" fillId="21" borderId="29" xfId="2" applyFont="1" applyFill="1" applyBorder="1" applyAlignment="1">
      <alignment horizontal="center" vertical="center" wrapText="1"/>
    </xf>
    <xf numFmtId="0" fontId="23" fillId="4" borderId="27" xfId="2" applyFont="1" applyFill="1" applyBorder="1" applyAlignment="1">
      <alignment wrapText="1"/>
    </xf>
    <xf numFmtId="0" fontId="20" fillId="4" borderId="18" xfId="2" applyFont="1" applyFill="1" applyBorder="1" applyAlignment="1" applyProtection="1">
      <alignment horizontal="center" vertical="center" wrapText="1"/>
      <protection locked="0"/>
    </xf>
    <xf numFmtId="0" fontId="3" fillId="10" borderId="38" xfId="2" applyFont="1" applyFill="1" applyBorder="1" applyAlignment="1">
      <alignment vertical="center" wrapText="1"/>
    </xf>
    <xf numFmtId="9" fontId="23" fillId="0" borderId="16" xfId="4" applyFont="1" applyBorder="1" applyAlignment="1">
      <alignment horizontal="center" vertical="center" wrapText="1"/>
    </xf>
    <xf numFmtId="0" fontId="37" fillId="10" borderId="36" xfId="2" applyFont="1" applyFill="1" applyBorder="1" applyAlignment="1" applyProtection="1">
      <alignment horizontal="center" vertical="center" wrapText="1"/>
      <protection locked="0"/>
    </xf>
    <xf numFmtId="0" fontId="37" fillId="4" borderId="36" xfId="2" applyFont="1" applyFill="1" applyBorder="1" applyAlignment="1">
      <alignment vertical="center" wrapText="1"/>
    </xf>
    <xf numFmtId="0" fontId="37" fillId="10" borderId="36" xfId="2" applyFont="1" applyFill="1" applyBorder="1" applyAlignment="1">
      <alignment horizontal="left" vertical="center" wrapText="1"/>
    </xf>
    <xf numFmtId="0" fontId="37" fillId="4" borderId="36" xfId="2" applyFont="1" applyFill="1" applyBorder="1" applyAlignment="1" applyProtection="1">
      <alignment horizontal="center" vertical="center" wrapText="1"/>
      <protection locked="0"/>
    </xf>
    <xf numFmtId="0" fontId="37" fillId="4" borderId="36" xfId="2" applyFont="1" applyFill="1" applyBorder="1" applyAlignment="1">
      <alignment horizontal="center" vertical="center" wrapText="1"/>
    </xf>
    <xf numFmtId="0" fontId="13" fillId="4" borderId="16" xfId="2" applyNumberFormat="1" applyFont="1" applyFill="1" applyBorder="1" applyAlignment="1" applyProtection="1">
      <alignment horizontal="center" vertical="center"/>
      <protection locked="0"/>
    </xf>
    <xf numFmtId="0" fontId="3" fillId="10" borderId="37" xfId="2" applyFont="1" applyFill="1" applyBorder="1" applyAlignment="1">
      <alignment vertical="center" wrapText="1"/>
    </xf>
    <xf numFmtId="9" fontId="0" fillId="0" borderId="1" xfId="4" applyFont="1" applyBorder="1" applyAlignment="1">
      <alignment horizontal="center" vertical="center"/>
    </xf>
    <xf numFmtId="0" fontId="20" fillId="10" borderId="1" xfId="2" applyFont="1" applyFill="1" applyBorder="1" applyAlignment="1" applyProtection="1">
      <alignment horizontal="center" vertical="center" wrapText="1"/>
      <protection locked="0"/>
    </xf>
    <xf numFmtId="0" fontId="20" fillId="4" borderId="1" xfId="2" applyFont="1" applyFill="1" applyBorder="1" applyAlignment="1">
      <alignment horizontal="left" vertical="center" wrapText="1"/>
    </xf>
    <xf numFmtId="0" fontId="3" fillId="10" borderId="1" xfId="2" applyFont="1" applyFill="1" applyBorder="1" applyAlignment="1" applyProtection="1">
      <alignment horizontal="left" vertical="center" wrapText="1"/>
      <protection locked="0"/>
    </xf>
    <xf numFmtId="0" fontId="13" fillId="4" borderId="1" xfId="2" applyFont="1" applyFill="1" applyBorder="1" applyAlignment="1" applyProtection="1">
      <alignment horizontal="center" vertical="center"/>
      <protection locked="0"/>
    </xf>
    <xf numFmtId="0" fontId="23" fillId="10" borderId="37" xfId="2" applyFont="1" applyFill="1" applyBorder="1" applyAlignment="1">
      <alignment vertical="center" wrapText="1"/>
    </xf>
    <xf numFmtId="0" fontId="23" fillId="10" borderId="1" xfId="2" applyFont="1" applyFill="1" applyBorder="1" applyAlignment="1" applyProtection="1">
      <alignment horizontal="left" vertical="center" wrapText="1"/>
      <protection locked="0"/>
    </xf>
    <xf numFmtId="9" fontId="0" fillId="4" borderId="1" xfId="4" applyFont="1" applyFill="1" applyBorder="1" applyAlignment="1">
      <alignment horizontal="center" vertical="center"/>
    </xf>
    <xf numFmtId="0" fontId="3" fillId="10" borderId="30" xfId="2" applyFont="1" applyFill="1" applyBorder="1" applyAlignment="1">
      <alignment vertical="center" wrapText="1"/>
    </xf>
    <xf numFmtId="9" fontId="0" fillId="0" borderId="11" xfId="4" applyFont="1" applyBorder="1" applyAlignment="1">
      <alignment horizontal="center" vertical="center"/>
    </xf>
    <xf numFmtId="0" fontId="20" fillId="10" borderId="11" xfId="2" applyFont="1" applyFill="1" applyBorder="1" applyAlignment="1" applyProtection="1">
      <alignment horizontal="center" vertical="center" wrapText="1"/>
      <protection locked="0"/>
    </xf>
    <xf numFmtId="0" fontId="3" fillId="0" borderId="11" xfId="2" applyFont="1" applyBorder="1" applyAlignment="1">
      <alignment horizontal="center" vertical="center" wrapText="1"/>
    </xf>
    <xf numFmtId="0" fontId="3" fillId="10" borderId="11" xfId="2" applyFont="1" applyFill="1" applyBorder="1" applyAlignment="1" applyProtection="1">
      <alignment horizontal="left" vertical="center" wrapText="1"/>
      <protection locked="0"/>
    </xf>
    <xf numFmtId="0" fontId="20" fillId="4" borderId="11" xfId="2" applyFont="1" applyFill="1" applyBorder="1" applyAlignment="1">
      <alignment horizontal="center" vertical="center" wrapText="1"/>
    </xf>
    <xf numFmtId="9" fontId="20" fillId="4" borderId="11" xfId="2" applyNumberFormat="1" applyFont="1" applyFill="1" applyBorder="1" applyAlignment="1" applyProtection="1">
      <alignment horizontal="center" vertical="center" wrapText="1"/>
      <protection locked="0"/>
    </xf>
    <xf numFmtId="9" fontId="20" fillId="4" borderId="33" xfId="4" applyFont="1" applyFill="1" applyBorder="1" applyAlignment="1">
      <alignment horizontal="center" vertical="center" wrapText="1"/>
    </xf>
    <xf numFmtId="9" fontId="14" fillId="4" borderId="33" xfId="4" applyFont="1" applyFill="1" applyBorder="1" applyAlignment="1" applyProtection="1">
      <alignment horizontal="center" vertical="center" wrapText="1"/>
      <protection locked="0"/>
    </xf>
    <xf numFmtId="0" fontId="22" fillId="4" borderId="51" xfId="2" applyFont="1" applyFill="1" applyBorder="1" applyAlignment="1" applyProtection="1">
      <alignment horizontal="left" vertical="center" wrapText="1"/>
      <protection locked="0"/>
    </xf>
    <xf numFmtId="0" fontId="12" fillId="4" borderId="13" xfId="2" applyFont="1" applyFill="1" applyBorder="1" applyAlignment="1">
      <alignment horizontal="center" vertical="center" wrapText="1"/>
    </xf>
    <xf numFmtId="0" fontId="18" fillId="4" borderId="34" xfId="2" applyFont="1" applyFill="1" applyBorder="1" applyAlignment="1" applyProtection="1">
      <alignment horizontal="justify" vertical="center" wrapText="1"/>
      <protection locked="0"/>
    </xf>
    <xf numFmtId="0" fontId="32" fillId="1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20" fillId="4" borderId="40" xfId="0" applyFont="1" applyFill="1" applyBorder="1" applyAlignment="1" applyProtection="1">
      <alignment vertical="center" wrapText="1"/>
    </xf>
    <xf numFmtId="9" fontId="20" fillId="4" borderId="1" xfId="4" applyFont="1" applyFill="1" applyBorder="1" applyAlignment="1">
      <alignment horizontal="center" vertical="center" wrapText="1"/>
    </xf>
    <xf numFmtId="9" fontId="14" fillId="4" borderId="1" xfId="4" applyFont="1" applyFill="1" applyBorder="1" applyAlignment="1" applyProtection="1">
      <alignment horizontal="center" vertical="center" wrapText="1"/>
      <protection locked="0"/>
    </xf>
    <xf numFmtId="0" fontId="12" fillId="22" borderId="45" xfId="2" applyFont="1" applyFill="1" applyBorder="1" applyAlignment="1">
      <alignment vertical="center" wrapText="1"/>
    </xf>
    <xf numFmtId="9" fontId="39" fillId="4" borderId="23" xfId="4" applyFont="1" applyFill="1" applyBorder="1" applyAlignment="1" applyProtection="1">
      <alignment horizontal="center" vertical="center" wrapText="1"/>
    </xf>
    <xf numFmtId="9" fontId="39" fillId="4" borderId="50" xfId="4" applyFont="1" applyFill="1" applyBorder="1" applyAlignment="1" applyProtection="1">
      <alignment horizontal="center" vertical="center" wrapText="1"/>
    </xf>
    <xf numFmtId="0" fontId="3" fillId="0" borderId="40" xfId="2" applyFont="1" applyBorder="1"/>
    <xf numFmtId="0" fontId="20" fillId="4" borderId="40" xfId="2" applyFont="1" applyFill="1" applyBorder="1" applyAlignment="1" applyProtection="1">
      <alignment vertical="center" wrapText="1"/>
    </xf>
    <xf numFmtId="0" fontId="20" fillId="10" borderId="40" xfId="2" applyFont="1" applyFill="1" applyBorder="1" applyAlignment="1" applyProtection="1">
      <alignment vertical="center" wrapText="1"/>
    </xf>
    <xf numFmtId="9" fontId="14" fillId="4" borderId="40" xfId="4" applyFont="1" applyFill="1" applyBorder="1" applyAlignment="1" applyProtection="1">
      <alignment horizontal="center" vertical="center" wrapText="1"/>
    </xf>
    <xf numFmtId="0" fontId="22" fillId="4" borderId="40" xfId="2" applyFont="1" applyFill="1" applyBorder="1" applyAlignment="1" applyProtection="1">
      <alignment vertical="center" wrapText="1"/>
    </xf>
    <xf numFmtId="9" fontId="42" fillId="4" borderId="40" xfId="4" applyFont="1" applyFill="1" applyBorder="1" applyAlignment="1" applyProtection="1">
      <alignment horizontal="center" vertical="center" wrapText="1"/>
    </xf>
    <xf numFmtId="9" fontId="14" fillId="4" borderId="56" xfId="4" applyFont="1" applyFill="1" applyBorder="1" applyAlignment="1" applyProtection="1">
      <alignment vertical="center" wrapText="1"/>
    </xf>
    <xf numFmtId="0" fontId="20" fillId="4" borderId="0" xfId="2" applyFont="1" applyFill="1" applyBorder="1" applyAlignment="1">
      <alignment vertical="center" wrapText="1"/>
    </xf>
    <xf numFmtId="0" fontId="20" fillId="4" borderId="0" xfId="2" applyFont="1" applyFill="1"/>
    <xf numFmtId="9" fontId="14" fillId="4" borderId="0" xfId="4" applyFont="1" applyFill="1" applyBorder="1" applyAlignment="1">
      <alignment horizontal="center" vertical="center" wrapText="1"/>
    </xf>
    <xf numFmtId="0" fontId="13" fillId="4" borderId="0" xfId="2" applyFont="1" applyFill="1" applyBorder="1"/>
    <xf numFmtId="0" fontId="17" fillId="4" borderId="0" xfId="2" applyFont="1" applyFill="1" applyBorder="1" applyAlignment="1">
      <alignment vertical="top" wrapText="1"/>
    </xf>
    <xf numFmtId="0" fontId="17" fillId="4" borderId="0" xfId="2" applyFont="1" applyFill="1" applyBorder="1" applyAlignment="1">
      <alignment horizontal="center" vertical="center" wrapText="1"/>
    </xf>
    <xf numFmtId="0" fontId="33" fillId="4" borderId="13" xfId="2" applyFont="1" applyFill="1" applyBorder="1" applyAlignment="1">
      <alignment horizontal="center" vertical="center" wrapText="1"/>
    </xf>
    <xf numFmtId="0" fontId="20" fillId="4" borderId="3" xfId="2" applyFont="1" applyFill="1" applyBorder="1" applyAlignment="1">
      <alignment horizontal="center" vertical="top" wrapText="1"/>
    </xf>
    <xf numFmtId="0" fontId="20" fillId="4" borderId="2" xfId="2" applyFont="1" applyFill="1" applyBorder="1" applyAlignment="1">
      <alignment horizontal="center" vertical="top" wrapText="1"/>
    </xf>
    <xf numFmtId="0" fontId="20" fillId="4" borderId="3"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13" fillId="4" borderId="0" xfId="2" applyFont="1" applyFill="1" applyAlignment="1">
      <alignment vertical="top" wrapText="1"/>
    </xf>
    <xf numFmtId="0" fontId="3" fillId="0" borderId="0" xfId="2" applyFont="1" applyBorder="1"/>
    <xf numFmtId="0" fontId="43" fillId="0" borderId="0" xfId="2" applyFont="1" applyBorder="1" applyAlignment="1">
      <alignment vertical="center" wrapText="1"/>
    </xf>
    <xf numFmtId="0" fontId="44" fillId="24" borderId="20" xfId="2" applyFont="1" applyFill="1" applyBorder="1" applyAlignment="1">
      <alignment horizontal="center" vertical="center" wrapText="1"/>
    </xf>
    <xf numFmtId="0" fontId="43" fillId="0" borderId="0" xfId="2" applyFont="1" applyBorder="1"/>
    <xf numFmtId="0" fontId="44" fillId="24" borderId="20" xfId="2" applyFont="1" applyFill="1" applyBorder="1" applyAlignment="1">
      <alignment horizontal="center" vertical="center"/>
    </xf>
    <xf numFmtId="0" fontId="43" fillId="3" borderId="20" xfId="2" applyFont="1" applyFill="1" applyBorder="1" applyAlignment="1"/>
    <xf numFmtId="0" fontId="43" fillId="3" borderId="1" xfId="2" applyFont="1" applyFill="1" applyBorder="1" applyAlignment="1"/>
    <xf numFmtId="0" fontId="20" fillId="4" borderId="16" xfId="0" applyFont="1" applyFill="1" applyBorder="1" applyAlignment="1" applyProtection="1">
      <alignment horizontal="center" vertical="center" wrapText="1"/>
      <protection locked="0"/>
    </xf>
    <xf numFmtId="0" fontId="20" fillId="4" borderId="1" xfId="1" applyNumberFormat="1"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33" fillId="4" borderId="19" xfId="0" applyFont="1" applyFill="1" applyBorder="1" applyAlignment="1" applyProtection="1">
      <alignment horizontal="center" vertical="center" wrapText="1"/>
      <protection locked="0"/>
    </xf>
    <xf numFmtId="0" fontId="20" fillId="4" borderId="1" xfId="0" applyNumberFormat="1" applyFont="1" applyFill="1" applyBorder="1" applyAlignment="1" applyProtection="1">
      <alignment horizontal="center" vertical="center" wrapText="1"/>
      <protection locked="0"/>
    </xf>
    <xf numFmtId="0" fontId="37" fillId="4" borderId="16" xfId="0" applyFont="1" applyFill="1" applyBorder="1" applyAlignment="1" applyProtection="1">
      <alignment horizontal="center" vertical="center" wrapText="1"/>
      <protection locked="0"/>
    </xf>
    <xf numFmtId="0" fontId="21" fillId="13" borderId="1" xfId="2" applyNumberFormat="1" applyFont="1" applyFill="1" applyBorder="1" applyAlignment="1" applyProtection="1">
      <alignment horizontal="center" vertical="center" wrapText="1"/>
      <protection locked="0"/>
    </xf>
    <xf numFmtId="0" fontId="12" fillId="4" borderId="2" xfId="2" applyFont="1" applyFill="1" applyBorder="1" applyAlignment="1">
      <alignment vertical="center" textRotation="90" wrapText="1"/>
    </xf>
    <xf numFmtId="0" fontId="14" fillId="4" borderId="0" xfId="2" applyFont="1" applyFill="1" applyBorder="1" applyAlignment="1">
      <alignment horizontal="left" vertical="center" textRotation="90" wrapText="1"/>
    </xf>
    <xf numFmtId="0" fontId="13" fillId="4" borderId="0" xfId="2" applyFont="1" applyFill="1" applyAlignment="1">
      <alignment textRotation="90"/>
    </xf>
    <xf numFmtId="0" fontId="12" fillId="6" borderId="7" xfId="2" applyFont="1" applyFill="1" applyBorder="1" applyAlignment="1">
      <alignment vertical="center" textRotation="90" wrapText="1"/>
    </xf>
    <xf numFmtId="0" fontId="12" fillId="6" borderId="9" xfId="2" applyFont="1" applyFill="1" applyBorder="1" applyAlignment="1">
      <alignment vertical="center" textRotation="90" wrapText="1"/>
    </xf>
    <xf numFmtId="0" fontId="19" fillId="4" borderId="52" xfId="2" applyFont="1" applyFill="1" applyBorder="1" applyAlignment="1" applyProtection="1">
      <alignment horizontal="center" vertical="center" textRotation="90" wrapText="1"/>
      <protection locked="0"/>
    </xf>
    <xf numFmtId="0" fontId="20" fillId="4" borderId="0" xfId="2" applyFont="1" applyFill="1" applyBorder="1" applyAlignment="1">
      <alignment vertical="center" textRotation="90" wrapText="1"/>
    </xf>
    <xf numFmtId="0" fontId="3" fillId="0" borderId="0" xfId="2" applyFont="1" applyAlignment="1">
      <alignment textRotation="90"/>
    </xf>
    <xf numFmtId="0" fontId="45" fillId="24" borderId="2" xfId="2" applyFont="1" applyFill="1" applyBorder="1" applyAlignment="1">
      <alignment vertical="center" textRotation="90" wrapText="1"/>
    </xf>
    <xf numFmtId="0" fontId="44" fillId="24" borderId="1" xfId="2" applyFont="1" applyFill="1" applyBorder="1" applyAlignment="1">
      <alignment horizontal="center" vertical="center" textRotation="90"/>
    </xf>
    <xf numFmtId="0" fontId="43" fillId="0" borderId="1" xfId="2" applyFont="1" applyBorder="1" applyAlignment="1">
      <alignment horizontal="center" textRotation="90"/>
    </xf>
    <xf numFmtId="9" fontId="20" fillId="4" borderId="16" xfId="1" applyFont="1" applyFill="1" applyBorder="1" applyAlignment="1">
      <alignment horizontal="center" vertical="center" wrapText="1"/>
    </xf>
    <xf numFmtId="168" fontId="19" fillId="0" borderId="1" xfId="2" applyNumberFormat="1" applyFont="1" applyFill="1" applyBorder="1" applyAlignment="1" applyProtection="1">
      <alignment horizontal="center" vertical="center" wrapText="1"/>
      <protection locked="0"/>
    </xf>
    <xf numFmtId="9" fontId="20" fillId="4" borderId="16" xfId="4" applyNumberFormat="1" applyFont="1" applyFill="1" applyBorder="1" applyAlignment="1">
      <alignment horizontal="center" vertical="center" wrapText="1"/>
    </xf>
    <xf numFmtId="10" fontId="20" fillId="4" borderId="16" xfId="4" applyNumberFormat="1" applyFont="1" applyFill="1" applyBorder="1" applyAlignment="1">
      <alignment horizontal="center" vertical="center" wrapText="1"/>
    </xf>
    <xf numFmtId="167" fontId="20" fillId="4" borderId="16" xfId="4" applyNumberFormat="1" applyFont="1" applyFill="1" applyBorder="1" applyAlignment="1">
      <alignment horizontal="center" vertical="center" wrapText="1"/>
    </xf>
    <xf numFmtId="10" fontId="20" fillId="4" borderId="33" xfId="4" applyNumberFormat="1" applyFont="1" applyFill="1" applyBorder="1" applyAlignment="1">
      <alignment horizontal="center" vertical="center" wrapText="1"/>
    </xf>
    <xf numFmtId="171" fontId="20" fillId="4" borderId="16" xfId="4" applyNumberFormat="1" applyFont="1" applyFill="1" applyBorder="1" applyAlignment="1">
      <alignment horizontal="center" vertical="center" wrapText="1"/>
    </xf>
    <xf numFmtId="1" fontId="20" fillId="4" borderId="16" xfId="1" applyNumberFormat="1" applyFont="1" applyFill="1" applyBorder="1" applyAlignment="1">
      <alignment horizontal="center" vertical="center" wrapText="1"/>
    </xf>
    <xf numFmtId="0" fontId="34" fillId="19" borderId="0" xfId="2" applyFont="1" applyFill="1" applyBorder="1" applyAlignment="1">
      <alignment horizontal="left" vertical="center" wrapText="1"/>
    </xf>
    <xf numFmtId="9" fontId="14" fillId="4" borderId="16" xfId="4" applyNumberFormat="1" applyFont="1" applyFill="1" applyBorder="1" applyAlignment="1">
      <alignment horizontal="center" vertical="center" wrapText="1"/>
    </xf>
    <xf numFmtId="10" fontId="20" fillId="4" borderId="16" xfId="4" applyNumberFormat="1" applyFont="1" applyFill="1" applyBorder="1" applyAlignment="1" applyProtection="1">
      <alignment horizontal="center" vertical="center" wrapText="1"/>
      <protection locked="0"/>
    </xf>
    <xf numFmtId="1" fontId="20" fillId="4" borderId="16" xfId="4" applyNumberFormat="1" applyFont="1" applyFill="1" applyBorder="1" applyAlignment="1" applyProtection="1">
      <alignment horizontal="center" vertical="center" wrapText="1"/>
      <protection locked="0"/>
    </xf>
    <xf numFmtId="9" fontId="20" fillId="0" borderId="16" xfId="4" applyNumberFormat="1" applyFont="1" applyFill="1" applyBorder="1" applyAlignment="1">
      <alignment horizontal="center" vertical="center" wrapText="1"/>
    </xf>
    <xf numFmtId="9" fontId="20" fillId="0" borderId="16" xfId="4" applyFont="1" applyFill="1" applyBorder="1" applyAlignment="1" applyProtection="1">
      <alignment horizontal="center" vertical="center" wrapText="1"/>
      <protection locked="0"/>
    </xf>
    <xf numFmtId="9" fontId="14" fillId="0" borderId="16" xfId="4" applyFont="1" applyFill="1" applyBorder="1" applyAlignment="1">
      <alignment horizontal="center" vertical="center" wrapText="1"/>
    </xf>
    <xf numFmtId="0" fontId="20" fillId="0" borderId="16" xfId="2" applyFont="1" applyFill="1" applyBorder="1" applyAlignment="1" applyProtection="1">
      <alignment horizontal="center" vertical="center" wrapText="1"/>
      <protection locked="0"/>
    </xf>
    <xf numFmtId="1" fontId="20" fillId="4" borderId="16" xfId="1" applyNumberFormat="1" applyFont="1" applyFill="1" applyBorder="1" applyAlignment="1" applyProtection="1">
      <alignment horizontal="center" vertical="center" wrapText="1"/>
      <protection locked="0"/>
    </xf>
    <xf numFmtId="168" fontId="20" fillId="0" borderId="16" xfId="4" applyNumberFormat="1" applyFont="1" applyFill="1" applyBorder="1" applyAlignment="1" applyProtection="1">
      <alignment horizontal="center" vertical="center" wrapText="1"/>
      <protection locked="0"/>
    </xf>
    <xf numFmtId="10" fontId="20" fillId="4" borderId="16" xfId="4" applyNumberFormat="1" applyFont="1" applyFill="1" applyBorder="1" applyAlignment="1" applyProtection="1">
      <alignment horizontal="left" vertical="center" wrapText="1" indent="3"/>
      <protection locked="0"/>
    </xf>
    <xf numFmtId="169" fontId="20" fillId="0" borderId="16" xfId="4" applyNumberFormat="1" applyFont="1" applyFill="1" applyBorder="1" applyAlignment="1">
      <alignment vertical="center" wrapText="1"/>
    </xf>
    <xf numFmtId="1" fontId="20" fillId="0" borderId="16" xfId="4" applyNumberFormat="1" applyFont="1" applyFill="1" applyBorder="1" applyAlignment="1" applyProtection="1">
      <alignment horizontal="center" vertical="center" wrapText="1"/>
      <protection locked="0"/>
    </xf>
    <xf numFmtId="0" fontId="20" fillId="4" borderId="16" xfId="1" applyNumberFormat="1" applyFont="1" applyFill="1" applyBorder="1" applyAlignment="1">
      <alignment horizontal="center" vertical="center" wrapText="1"/>
    </xf>
    <xf numFmtId="9" fontId="14" fillId="4" borderId="16" xfId="1" applyFont="1" applyFill="1" applyBorder="1" applyAlignment="1">
      <alignment horizontal="center" vertical="center" wrapText="1"/>
    </xf>
    <xf numFmtId="9" fontId="20" fillId="4" borderId="16" xfId="1"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9" fontId="20" fillId="0" borderId="16" xfId="1" applyFont="1" applyFill="1" applyBorder="1" applyAlignment="1" applyProtection="1">
      <alignment horizontal="center" vertical="center" wrapText="1"/>
      <protection locked="0"/>
    </xf>
    <xf numFmtId="0" fontId="2" fillId="0" borderId="1" xfId="2" applyFont="1" applyBorder="1" applyAlignment="1">
      <alignment horizontal="center" vertical="center"/>
    </xf>
    <xf numFmtId="0" fontId="2" fillId="0" borderId="0" xfId="2" applyFont="1"/>
    <xf numFmtId="9" fontId="20" fillId="4" borderId="33" xfId="1" applyFont="1" applyFill="1" applyBorder="1" applyAlignment="1">
      <alignment horizontal="center" vertical="center" wrapText="1"/>
    </xf>
    <xf numFmtId="9" fontId="20" fillId="4" borderId="36" xfId="1" applyFont="1" applyFill="1" applyBorder="1" applyAlignment="1">
      <alignment horizontal="center" vertical="center" wrapText="1"/>
    </xf>
    <xf numFmtId="9" fontId="20" fillId="4" borderId="36" xfId="1" applyFont="1" applyFill="1" applyBorder="1" applyAlignment="1" applyProtection="1">
      <alignment horizontal="center" vertical="center" wrapText="1"/>
      <protection locked="0"/>
    </xf>
    <xf numFmtId="9" fontId="2" fillId="0" borderId="0" xfId="1" applyFont="1" applyAlignment="1">
      <alignment horizontal="center" vertical="center"/>
    </xf>
    <xf numFmtId="10" fontId="20" fillId="4" borderId="16" xfId="1" applyNumberFormat="1" applyFont="1" applyFill="1" applyBorder="1" applyAlignment="1" applyProtection="1">
      <alignment horizontal="center" vertical="center" wrapText="1"/>
      <protection locked="0"/>
    </xf>
    <xf numFmtId="0" fontId="20" fillId="4" borderId="16" xfId="2" applyFont="1" applyFill="1" applyBorder="1" applyAlignment="1" applyProtection="1">
      <alignment horizontal="center" vertical="top" wrapText="1"/>
      <protection locked="0"/>
    </xf>
    <xf numFmtId="0" fontId="20" fillId="4" borderId="16" xfId="121" applyFont="1" applyFill="1" applyBorder="1" applyAlignment="1">
      <alignment horizontal="center" vertical="center" wrapText="1"/>
    </xf>
    <xf numFmtId="0" fontId="20" fillId="4" borderId="16" xfId="121" applyFont="1" applyFill="1" applyBorder="1" applyAlignment="1" applyProtection="1">
      <alignment horizontal="center" vertical="center" wrapText="1"/>
      <protection locked="0"/>
    </xf>
    <xf numFmtId="0" fontId="20" fillId="4" borderId="33" xfId="121" applyFont="1" applyFill="1" applyBorder="1" applyAlignment="1">
      <alignment horizontal="center" vertical="center" wrapText="1"/>
    </xf>
    <xf numFmtId="9" fontId="20" fillId="4" borderId="33" xfId="1" applyFont="1" applyFill="1" applyBorder="1" applyAlignment="1" applyProtection="1">
      <alignment horizontal="center" vertical="center" wrapText="1"/>
      <protection locked="0"/>
    </xf>
    <xf numFmtId="0" fontId="20" fillId="4" borderId="1" xfId="121" applyFont="1" applyFill="1" applyBorder="1" applyAlignment="1">
      <alignment horizontal="center" vertical="center" wrapText="1"/>
    </xf>
    <xf numFmtId="0" fontId="20" fillId="4" borderId="1" xfId="121" applyFont="1" applyFill="1" applyBorder="1" applyAlignment="1" applyProtection="1">
      <alignment horizontal="center" vertical="center" wrapText="1"/>
      <protection locked="0"/>
    </xf>
    <xf numFmtId="0" fontId="20" fillId="4" borderId="36" xfId="121" applyFont="1" applyFill="1" applyBorder="1" applyAlignment="1">
      <alignment horizontal="center" vertical="center" wrapText="1"/>
    </xf>
    <xf numFmtId="0" fontId="20" fillId="4" borderId="36" xfId="121" applyFont="1" applyFill="1" applyBorder="1" applyAlignment="1" applyProtection="1">
      <alignment horizontal="center" vertical="center" wrapText="1"/>
      <protection locked="0"/>
    </xf>
    <xf numFmtId="0" fontId="20" fillId="4" borderId="33" xfId="121" applyFont="1" applyFill="1" applyBorder="1" applyAlignment="1" applyProtection="1">
      <alignment horizontal="center" vertical="center" wrapText="1"/>
      <protection locked="0"/>
    </xf>
    <xf numFmtId="0" fontId="20" fillId="4" borderId="16" xfId="0" applyFont="1" applyFill="1" applyBorder="1" applyAlignment="1">
      <alignment horizontal="center" vertical="center" wrapText="1"/>
    </xf>
    <xf numFmtId="9" fontId="31" fillId="4" borderId="47" xfId="2" applyNumberFormat="1" applyFont="1" applyFill="1" applyBorder="1" applyAlignment="1">
      <alignment horizontal="center" vertical="center" wrapText="1"/>
    </xf>
    <xf numFmtId="2" fontId="75" fillId="0" borderId="1" xfId="122" applyNumberFormat="1" applyFont="1" applyBorder="1" applyAlignment="1">
      <alignment horizontal="center" vertical="center"/>
    </xf>
    <xf numFmtId="10" fontId="20" fillId="4" borderId="16" xfId="2" applyNumberFormat="1" applyFont="1" applyFill="1" applyBorder="1" applyAlignment="1" applyProtection="1">
      <alignment horizontal="center" vertical="center" wrapText="1"/>
      <protection locked="0"/>
    </xf>
    <xf numFmtId="1" fontId="20" fillId="4" borderId="16" xfId="2" applyNumberFormat="1" applyFont="1" applyFill="1" applyBorder="1" applyAlignment="1" applyProtection="1">
      <alignment horizontal="center" vertical="center" wrapText="1"/>
      <protection locked="0"/>
    </xf>
    <xf numFmtId="0" fontId="20" fillId="0" borderId="16" xfId="2" applyFont="1" applyFill="1" applyBorder="1" applyAlignment="1" applyProtection="1">
      <alignment horizontal="left" vertical="top" wrapText="1"/>
      <protection locked="0"/>
    </xf>
    <xf numFmtId="2" fontId="20" fillId="4" borderId="16" xfId="2" applyNumberFormat="1" applyFont="1" applyFill="1" applyBorder="1" applyAlignment="1" applyProtection="1">
      <alignment horizontal="center" vertical="center" wrapText="1"/>
      <protection locked="0"/>
    </xf>
    <xf numFmtId="2" fontId="20" fillId="4" borderId="16" xfId="1" applyNumberFormat="1" applyFont="1" applyFill="1" applyBorder="1" applyAlignment="1" applyProtection="1">
      <alignment horizontal="center" vertical="center" wrapText="1"/>
      <protection locked="0"/>
    </xf>
    <xf numFmtId="9" fontId="0" fillId="0" borderId="0" xfId="1" applyFont="1"/>
    <xf numFmtId="0" fontId="20" fillId="4" borderId="20"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33" fillId="4" borderId="20" xfId="2" applyFont="1" applyFill="1" applyBorder="1" applyAlignment="1">
      <alignment horizontal="center" vertical="center" wrapText="1"/>
    </xf>
    <xf numFmtId="0" fontId="33" fillId="4" borderId="2" xfId="2" applyFont="1" applyFill="1" applyBorder="1" applyAlignment="1">
      <alignment horizontal="center" vertical="center" wrapText="1"/>
    </xf>
    <xf numFmtId="0" fontId="33" fillId="4" borderId="3" xfId="2" applyFont="1" applyFill="1" applyBorder="1" applyAlignment="1">
      <alignment horizontal="center" vertical="center" wrapText="1"/>
    </xf>
    <xf numFmtId="0" fontId="20" fillId="4" borderId="3" xfId="2" applyFont="1" applyFill="1" applyBorder="1" applyAlignment="1">
      <alignment horizontal="center" vertical="center" wrapText="1"/>
    </xf>
    <xf numFmtId="0" fontId="17" fillId="4" borderId="0" xfId="2" applyFont="1" applyFill="1" applyBorder="1" applyAlignment="1">
      <alignment horizontal="right" vertical="center" wrapText="1"/>
    </xf>
    <xf numFmtId="0" fontId="20" fillId="4" borderId="20" xfId="2" applyFont="1" applyFill="1" applyBorder="1" applyAlignment="1">
      <alignment horizontal="center" vertical="top" wrapText="1"/>
    </xf>
    <xf numFmtId="0" fontId="20" fillId="4" borderId="2" xfId="2" applyFont="1" applyFill="1" applyBorder="1" applyAlignment="1">
      <alignment horizontal="center" vertical="top" wrapText="1"/>
    </xf>
    <xf numFmtId="0" fontId="33" fillId="4" borderId="20" xfId="2" applyFont="1" applyFill="1" applyBorder="1" applyAlignment="1">
      <alignment horizontal="center" vertical="top" wrapText="1"/>
    </xf>
    <xf numFmtId="0" fontId="33" fillId="4" borderId="2" xfId="2" applyFont="1" applyFill="1" applyBorder="1" applyAlignment="1">
      <alignment horizontal="center" vertical="top" wrapText="1"/>
    </xf>
    <xf numFmtId="0" fontId="33" fillId="4" borderId="3" xfId="2" applyFont="1" applyFill="1" applyBorder="1" applyAlignment="1">
      <alignment horizontal="center" vertical="top" wrapText="1"/>
    </xf>
    <xf numFmtId="0" fontId="17" fillId="4" borderId="0" xfId="2" applyFont="1" applyFill="1" applyBorder="1" applyAlignment="1">
      <alignment horizontal="justify" vertical="center" wrapText="1"/>
    </xf>
    <xf numFmtId="0" fontId="33" fillId="4" borderId="57" xfId="2" applyFont="1" applyFill="1" applyBorder="1" applyAlignment="1">
      <alignment horizontal="center" vertical="center" wrapText="1"/>
    </xf>
    <xf numFmtId="0" fontId="33" fillId="4" borderId="14" xfId="2" applyFont="1" applyFill="1" applyBorder="1" applyAlignment="1">
      <alignment horizontal="center" vertical="center" wrapText="1"/>
    </xf>
    <xf numFmtId="0" fontId="33" fillId="4" borderId="15" xfId="2" applyFont="1" applyFill="1" applyBorder="1" applyAlignment="1">
      <alignment horizontal="center" vertical="center" wrapText="1"/>
    </xf>
    <xf numFmtId="0" fontId="38" fillId="22" borderId="41" xfId="2" applyFont="1" applyFill="1" applyBorder="1" applyAlignment="1" applyProtection="1">
      <alignment horizontal="center" vertical="center" wrapText="1"/>
    </xf>
    <xf numFmtId="0" fontId="3" fillId="0" borderId="53" xfId="2" applyFont="1" applyBorder="1"/>
    <xf numFmtId="0" fontId="3" fillId="0" borderId="52" xfId="2" applyFont="1" applyBorder="1"/>
    <xf numFmtId="0" fontId="40" fillId="12" borderId="40" xfId="2" applyFont="1" applyFill="1" applyBorder="1" applyAlignment="1" applyProtection="1">
      <alignment horizontal="center" vertical="center" wrapText="1"/>
    </xf>
    <xf numFmtId="0" fontId="40" fillId="23" borderId="40" xfId="2" applyFont="1" applyFill="1" applyBorder="1" applyAlignment="1" applyProtection="1">
      <alignment horizontal="center" vertical="center" wrapText="1"/>
    </xf>
    <xf numFmtId="0" fontId="40" fillId="10" borderId="40" xfId="2" applyFont="1" applyFill="1" applyBorder="1" applyAlignment="1" applyProtection="1">
      <alignment horizontal="center" vertical="center" wrapText="1"/>
    </xf>
    <xf numFmtId="0" fontId="41" fillId="12" borderId="54" xfId="2" applyFont="1" applyFill="1" applyBorder="1" applyAlignment="1" applyProtection="1">
      <alignment horizontal="center" vertical="center" wrapText="1"/>
    </xf>
    <xf numFmtId="0" fontId="41" fillId="12" borderId="52" xfId="2" applyFont="1" applyFill="1" applyBorder="1" applyAlignment="1" applyProtection="1">
      <alignment horizontal="center" vertical="center" wrapText="1"/>
    </xf>
    <xf numFmtId="0" fontId="41" fillId="12" borderId="55" xfId="2" applyFont="1" applyFill="1" applyBorder="1" applyAlignment="1" applyProtection="1">
      <alignment horizontal="center" vertical="center" wrapText="1"/>
    </xf>
    <xf numFmtId="0" fontId="19" fillId="0" borderId="7" xfId="2" applyFont="1" applyFill="1" applyBorder="1" applyAlignment="1" applyProtection="1">
      <alignment horizontal="center" vertical="center" textRotation="90" wrapText="1"/>
      <protection locked="0"/>
    </xf>
    <xf numFmtId="0" fontId="19" fillId="0" borderId="9" xfId="2" applyFont="1" applyFill="1" applyBorder="1" applyAlignment="1" applyProtection="1">
      <alignment horizontal="center" vertical="center" textRotation="90" wrapText="1"/>
      <protection locked="0"/>
    </xf>
    <xf numFmtId="0" fontId="19" fillId="0" borderId="23" xfId="2" applyFont="1" applyFill="1" applyBorder="1" applyAlignment="1" applyProtection="1">
      <alignment horizontal="center" vertical="center" textRotation="90" wrapText="1"/>
      <protection locked="0"/>
    </xf>
    <xf numFmtId="0" fontId="19" fillId="4" borderId="7" xfId="2" applyFont="1" applyFill="1" applyBorder="1" applyAlignment="1" applyProtection="1">
      <alignment horizontal="center" vertical="center" textRotation="90" wrapText="1"/>
      <protection locked="0"/>
    </xf>
    <xf numFmtId="0" fontId="19" fillId="4" borderId="9" xfId="2" applyFont="1" applyFill="1" applyBorder="1" applyAlignment="1" applyProtection="1">
      <alignment horizontal="center" vertical="center" textRotation="90" wrapText="1"/>
      <protection locked="0"/>
    </xf>
    <xf numFmtId="0" fontId="19" fillId="4" borderId="23" xfId="2" applyFont="1" applyFill="1" applyBorder="1" applyAlignment="1" applyProtection="1">
      <alignment horizontal="center" vertical="center" textRotation="90" wrapText="1"/>
      <protection locked="0"/>
    </xf>
    <xf numFmtId="0" fontId="19" fillId="4" borderId="8" xfId="2" applyFont="1" applyFill="1" applyBorder="1" applyAlignment="1" applyProtection="1">
      <alignment horizontal="center" vertical="center" textRotation="90" wrapText="1"/>
      <protection locked="0"/>
    </xf>
    <xf numFmtId="0" fontId="18" fillId="4" borderId="26" xfId="2" applyFont="1" applyFill="1" applyBorder="1" applyAlignment="1" applyProtection="1">
      <alignment horizontal="justify" vertical="center" wrapText="1"/>
      <protection locked="0"/>
    </xf>
    <xf numFmtId="0" fontId="18" fillId="4" borderId="29" xfId="2" applyFont="1" applyFill="1" applyBorder="1" applyAlignment="1" applyProtection="1">
      <alignment horizontal="justify" vertical="center" wrapText="1"/>
      <protection locked="0"/>
    </xf>
    <xf numFmtId="0" fontId="18" fillId="4" borderId="50" xfId="2" applyFont="1" applyFill="1" applyBorder="1" applyAlignment="1" applyProtection="1">
      <alignment horizontal="justify" vertical="center" wrapText="1"/>
      <protection locked="0"/>
    </xf>
    <xf numFmtId="0" fontId="12" fillId="8" borderId="16"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2" fillId="11" borderId="17" xfId="2" applyFont="1" applyFill="1" applyBorder="1" applyAlignment="1">
      <alignment horizontal="center" vertical="center" wrapText="1"/>
    </xf>
    <xf numFmtId="0" fontId="12" fillId="11" borderId="21" xfId="2" applyFont="1" applyFill="1" applyBorder="1" applyAlignment="1">
      <alignment horizontal="center" vertical="center" wrapText="1"/>
    </xf>
    <xf numFmtId="0" fontId="12" fillId="6" borderId="9" xfId="2" applyFont="1" applyFill="1" applyBorder="1" applyAlignment="1">
      <alignment horizontal="center" vertical="center" textRotation="2" wrapText="1"/>
    </xf>
    <xf numFmtId="0" fontId="12" fillId="6" borderId="23" xfId="2" applyFont="1" applyFill="1" applyBorder="1" applyAlignment="1">
      <alignment horizontal="center" vertical="center" textRotation="2" wrapText="1"/>
    </xf>
    <xf numFmtId="0" fontId="12" fillId="9" borderId="20" xfId="2" applyFont="1" applyFill="1" applyBorder="1" applyAlignment="1">
      <alignment horizontal="center" vertical="center" wrapText="1"/>
    </xf>
    <xf numFmtId="0" fontId="12" fillId="9" borderId="3" xfId="2" applyFont="1" applyFill="1" applyBorder="1" applyAlignment="1">
      <alignment horizontal="center" vertical="center" wrapText="1"/>
    </xf>
    <xf numFmtId="0" fontId="18" fillId="4" borderId="7" xfId="2" applyFont="1" applyFill="1" applyBorder="1" applyAlignment="1" applyProtection="1">
      <alignment horizontal="center" vertical="center" wrapText="1"/>
      <protection locked="0"/>
    </xf>
    <xf numFmtId="0" fontId="18" fillId="4" borderId="9" xfId="2" applyFont="1" applyFill="1" applyBorder="1" applyAlignment="1" applyProtection="1">
      <alignment horizontal="center" vertical="center" wrapText="1"/>
      <protection locked="0"/>
    </xf>
    <xf numFmtId="0" fontId="18" fillId="4" borderId="23" xfId="2" applyFont="1" applyFill="1" applyBorder="1" applyAlignment="1" applyProtection="1">
      <alignment horizontal="center" vertical="center" wrapText="1"/>
      <protection locked="0"/>
    </xf>
    <xf numFmtId="0" fontId="19" fillId="0" borderId="5" xfId="2" applyFont="1" applyFill="1" applyBorder="1" applyAlignment="1" applyProtection="1">
      <alignment horizontal="center" vertical="center" textRotation="90" wrapText="1"/>
      <protection locked="0"/>
    </xf>
    <xf numFmtId="0" fontId="19" fillId="0" borderId="8" xfId="2" applyFont="1" applyFill="1" applyBorder="1" applyAlignment="1" applyProtection="1">
      <alignment horizontal="center" vertical="center" textRotation="90" wrapText="1"/>
      <protection locked="0"/>
    </xf>
    <xf numFmtId="0" fontId="19" fillId="0" borderId="34" xfId="2" applyFont="1" applyFill="1" applyBorder="1" applyAlignment="1" applyProtection="1">
      <alignment horizontal="center" vertical="center" textRotation="90" wrapText="1"/>
      <protection locked="0"/>
    </xf>
    <xf numFmtId="0" fontId="19" fillId="0" borderId="7" xfId="2" applyFont="1" applyFill="1" applyBorder="1" applyAlignment="1">
      <alignment horizontal="center" vertical="center" textRotation="90" wrapText="1"/>
    </xf>
    <xf numFmtId="0" fontId="19" fillId="0" borderId="9" xfId="2" applyFont="1" applyFill="1" applyBorder="1" applyAlignment="1">
      <alignment horizontal="center" vertical="center" textRotation="90" wrapText="1"/>
    </xf>
    <xf numFmtId="0" fontId="19" fillId="0" borderId="23" xfId="2" applyFont="1" applyFill="1" applyBorder="1" applyAlignment="1">
      <alignment horizontal="center" vertical="center" textRotation="90" wrapText="1"/>
    </xf>
    <xf numFmtId="0" fontId="12" fillId="10" borderId="16"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9" borderId="16"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6" fillId="5" borderId="5" xfId="2" applyFont="1" applyFill="1" applyBorder="1" applyAlignment="1">
      <alignment horizontal="center" vertical="center" wrapText="1"/>
    </xf>
    <xf numFmtId="0" fontId="16" fillId="5" borderId="6" xfId="2" applyFont="1" applyFill="1" applyBorder="1" applyAlignment="1">
      <alignment horizontal="center" vertical="center" wrapText="1"/>
    </xf>
    <xf numFmtId="0" fontId="16" fillId="5" borderId="8" xfId="2" applyFont="1" applyFill="1" applyBorder="1" applyAlignment="1">
      <alignment horizontal="center" vertical="center" wrapText="1"/>
    </xf>
    <xf numFmtId="0" fontId="16" fillId="5" borderId="0" xfId="2" applyFont="1" applyFill="1" applyBorder="1" applyAlignment="1">
      <alignment horizontal="center" vertical="center" wrapText="1"/>
    </xf>
    <xf numFmtId="0" fontId="16" fillId="5" borderId="12" xfId="2" applyFont="1" applyFill="1" applyBorder="1" applyAlignment="1">
      <alignment horizontal="center" vertical="center" wrapText="1"/>
    </xf>
    <xf numFmtId="0" fontId="16" fillId="5" borderId="13" xfId="2" applyFont="1" applyFill="1" applyBorder="1" applyAlignment="1">
      <alignment horizontal="center" vertical="center" wrapText="1"/>
    </xf>
    <xf numFmtId="0" fontId="16" fillId="7" borderId="3" xfId="2"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7" borderId="10" xfId="2" applyFont="1" applyFill="1" applyBorder="1" applyAlignment="1">
      <alignment horizontal="center" vertical="center" wrapText="1"/>
    </xf>
    <xf numFmtId="0" fontId="16" fillId="7" borderId="11" xfId="2" applyFont="1" applyFill="1" applyBorder="1" applyAlignment="1">
      <alignment horizontal="center" vertical="center" wrapText="1"/>
    </xf>
    <xf numFmtId="0" fontId="16" fillId="8" borderId="1" xfId="2" applyFont="1" applyFill="1" applyBorder="1" applyAlignment="1">
      <alignment horizontal="center" vertical="center" wrapText="1"/>
    </xf>
    <xf numFmtId="0" fontId="16" fillId="9" borderId="1" xfId="2" applyFont="1" applyFill="1" applyBorder="1" applyAlignment="1">
      <alignment horizontal="center" vertical="center" wrapText="1"/>
    </xf>
    <xf numFmtId="0" fontId="16" fillId="10" borderId="1" xfId="2" applyFont="1" applyFill="1" applyBorder="1" applyAlignment="1">
      <alignment horizontal="center" vertical="center" wrapText="1"/>
    </xf>
    <xf numFmtId="0" fontId="16" fillId="11" borderId="1" xfId="2" applyFont="1" applyFill="1" applyBorder="1" applyAlignment="1">
      <alignment horizontal="center" vertical="center" wrapText="1"/>
    </xf>
    <xf numFmtId="0" fontId="16" fillId="8" borderId="11" xfId="2" applyFont="1" applyFill="1" applyBorder="1" applyAlignment="1">
      <alignment horizontal="center" vertical="center" wrapText="1"/>
    </xf>
    <xf numFmtId="0" fontId="16" fillId="9" borderId="11" xfId="2" applyFont="1" applyFill="1" applyBorder="1" applyAlignment="1">
      <alignment horizontal="center" vertical="center" wrapText="1"/>
    </xf>
    <xf numFmtId="0" fontId="16" fillId="10" borderId="11" xfId="2" applyFont="1" applyFill="1" applyBorder="1" applyAlignment="1">
      <alignment horizontal="center" vertical="center" wrapText="1"/>
    </xf>
    <xf numFmtId="0" fontId="16" fillId="11" borderId="11"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12" fillId="7" borderId="15" xfId="2" applyFont="1" applyFill="1" applyBorder="1" applyAlignment="1">
      <alignment horizontal="center" vertical="center" wrapText="1"/>
    </xf>
    <xf numFmtId="0" fontId="16" fillId="9" borderId="16" xfId="2" applyFont="1" applyFill="1" applyBorder="1" applyAlignment="1">
      <alignment horizontal="center" vertical="center" wrapText="1"/>
    </xf>
    <xf numFmtId="0" fontId="12" fillId="12" borderId="16" xfId="2" applyFont="1" applyFill="1" applyBorder="1" applyAlignment="1">
      <alignment horizontal="center" vertical="center" wrapText="1"/>
    </xf>
    <xf numFmtId="0" fontId="12" fillId="12" borderId="1" xfId="2" applyFont="1" applyFill="1" applyBorder="1" applyAlignment="1">
      <alignment horizontal="center" vertical="center" wrapText="1"/>
    </xf>
    <xf numFmtId="22" fontId="7" fillId="2" borderId="1" xfId="2" applyNumberFormat="1" applyFont="1" applyFill="1" applyBorder="1" applyAlignment="1">
      <alignment horizontal="center" vertical="center"/>
    </xf>
    <xf numFmtId="0" fontId="7" fillId="2" borderId="1" xfId="2" applyFont="1" applyFill="1" applyBorder="1" applyAlignment="1">
      <alignment horizontal="center" vertical="center"/>
    </xf>
    <xf numFmtId="0" fontId="9" fillId="3" borderId="1" xfId="3" applyFont="1" applyFill="1" applyBorder="1" applyAlignment="1">
      <alignment horizontal="center" vertical="center"/>
    </xf>
    <xf numFmtId="0" fontId="17" fillId="4" borderId="0" xfId="2" applyFont="1" applyFill="1" applyBorder="1" applyAlignment="1">
      <alignment horizontal="center" vertical="center"/>
    </xf>
    <xf numFmtId="0" fontId="13" fillId="4" borderId="0" xfId="2" applyFont="1" applyFill="1" applyBorder="1" applyAlignment="1">
      <alignment horizontal="center"/>
    </xf>
  </cellXfs>
  <cellStyles count="124">
    <cellStyle name="_MATRIZ_DEFINITIVA_PLANES_HOSPITAL_TUNAL" xfId="6"/>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Amarillo" xfId="31"/>
    <cellStyle name="Bad" xfId="32"/>
    <cellStyle name="Buena 2" xfId="33"/>
    <cellStyle name="Buena 3" xfId="34"/>
    <cellStyle name="Calculation" xfId="35"/>
    <cellStyle name="Check Cell" xfId="36"/>
    <cellStyle name="Estilo 1" xfId="37"/>
    <cellStyle name="Euro" xfId="38"/>
    <cellStyle name="Euro 2" xfId="39"/>
    <cellStyle name="Euro 2 2" xfId="40"/>
    <cellStyle name="Euro 2 3" xfId="41"/>
    <cellStyle name="Euro 2 4" xfId="42"/>
    <cellStyle name="Euro 2 5" xfId="43"/>
    <cellStyle name="Euro 2 6" xfId="44"/>
    <cellStyle name="Euro 2 7" xfId="45"/>
    <cellStyle name="Euro 2 8" xfId="46"/>
    <cellStyle name="Euro 2 9" xfId="47"/>
    <cellStyle name="Excel Built-in Normal 3" xfId="48"/>
    <cellStyle name="Excel_BuiltIn_Énfasis1 1" xfId="49"/>
    <cellStyle name="Explanatory Text" xfId="50"/>
    <cellStyle name="Good" xfId="51"/>
    <cellStyle name="Heading 1" xfId="52"/>
    <cellStyle name="Heading 2" xfId="53"/>
    <cellStyle name="Heading 3" xfId="54"/>
    <cellStyle name="Heading 4" xfId="55"/>
    <cellStyle name="Hipervínculo" xfId="3" builtinId="8"/>
    <cellStyle name="Hipervínculo 2" xfId="56"/>
    <cellStyle name="Hipervínculo 2 2" xfId="57"/>
    <cellStyle name="Hipervínculo 3" xfId="58"/>
    <cellStyle name="Hipervínculo 4" xfId="59"/>
    <cellStyle name="Hipervínculo 5" xfId="60"/>
    <cellStyle name="Input" xfId="61"/>
    <cellStyle name="Linked Cell" xfId="62"/>
    <cellStyle name="Millares 10" xfId="123"/>
    <cellStyle name="Millares 2" xfId="63"/>
    <cellStyle name="Millares 2 2" xfId="64"/>
    <cellStyle name="Millares 3" xfId="65"/>
    <cellStyle name="Millares 4" xfId="66"/>
    <cellStyle name="Millares 5" xfId="67"/>
    <cellStyle name="Millares 6" xfId="68"/>
    <cellStyle name="Millares 7" xfId="69"/>
    <cellStyle name="Millares 8" xfId="5"/>
    <cellStyle name="Millares 9" xfId="70"/>
    <cellStyle name="Moneda 2" xfId="71"/>
    <cellStyle name="Moneda 3" xfId="72"/>
    <cellStyle name="Moneda 4" xfId="73"/>
    <cellStyle name="Normal" xfId="0" builtinId="0"/>
    <cellStyle name="Normal 10" xfId="74"/>
    <cellStyle name="Normal 11" xfId="75"/>
    <cellStyle name="Normal 12" xfId="2"/>
    <cellStyle name="Normal 12 2" xfId="121"/>
    <cellStyle name="Normal 13" xfId="76"/>
    <cellStyle name="Normal 14" xfId="77"/>
    <cellStyle name="Normal 15" xfId="122"/>
    <cellStyle name="Normal 2" xfId="78"/>
    <cellStyle name="Normal 2 2" xfId="79"/>
    <cellStyle name="Normal 2 2 2" xfId="80"/>
    <cellStyle name="Normal 2 2 3" xfId="81"/>
    <cellStyle name="Normal 2 2 4" xfId="82"/>
    <cellStyle name="Normal 2 2 5" xfId="83"/>
    <cellStyle name="Normal 2 2 6" xfId="84"/>
    <cellStyle name="Normal 2 2 7" xfId="85"/>
    <cellStyle name="Normal 2 2 8" xfId="86"/>
    <cellStyle name="Normal 2 2 9" xfId="87"/>
    <cellStyle name="Normal 2 3" xfId="88"/>
    <cellStyle name="Normal 20" xfId="89"/>
    <cellStyle name="Normal 3" xfId="90"/>
    <cellStyle name="Normal 3 2" xfId="91"/>
    <cellStyle name="Normal 3 3" xfId="92"/>
    <cellStyle name="Normal 3 3 2" xfId="93"/>
    <cellStyle name="Normal 3 4" xfId="94"/>
    <cellStyle name="Normal 3 5" xfId="95"/>
    <cellStyle name="Normal 3_ESTRUCTURA PROPUESTA 1 H-ENGATIVA_dic_18" xfId="96"/>
    <cellStyle name="Normal 4" xfId="97"/>
    <cellStyle name="Normal 5" xfId="98"/>
    <cellStyle name="Normal 6" xfId="99"/>
    <cellStyle name="Normal 7" xfId="100"/>
    <cellStyle name="Normal 7 2" xfId="101"/>
    <cellStyle name="Normal 8" xfId="102"/>
    <cellStyle name="Normal 9" xfId="103"/>
    <cellStyle name="Note" xfId="104"/>
    <cellStyle name="Output" xfId="105"/>
    <cellStyle name="Porcentaje" xfId="1" builtinId="5"/>
    <cellStyle name="Porcentaje 2" xfId="106"/>
    <cellStyle name="Porcentaje 2 2" xfId="107"/>
    <cellStyle name="Porcentaje 3" xfId="108"/>
    <cellStyle name="Porcentual 2" xfId="109"/>
    <cellStyle name="Porcentual 2 2" xfId="110"/>
    <cellStyle name="Porcentual 2 3" xfId="111"/>
    <cellStyle name="Porcentual 3" xfId="112"/>
    <cellStyle name="Porcentual 4" xfId="113"/>
    <cellStyle name="Porcentual 5" xfId="4"/>
    <cellStyle name="Rojo" xfId="114"/>
    <cellStyle name="TableStyleLight1" xfId="115"/>
    <cellStyle name="TableStyleLight1 2" xfId="116"/>
    <cellStyle name="TableStyleLight1 3" xfId="117"/>
    <cellStyle name="Title" xfId="118"/>
    <cellStyle name="Verde" xfId="119"/>
    <cellStyle name="Warning Text" xfId="120"/>
  </cellStyles>
  <dxfs count="28">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1264228</xdr:colOff>
      <xdr:row>112</xdr:row>
      <xdr:rowOff>121228</xdr:rowOff>
    </xdr:from>
    <xdr:to>
      <xdr:col>1</xdr:col>
      <xdr:colOff>2753592</xdr:colOff>
      <xdr:row>116</xdr:row>
      <xdr:rowOff>17319</xdr:rowOff>
    </xdr:to>
    <xdr:sp macro="" textlink="">
      <xdr:nvSpPr>
        <xdr:cNvPr id="2" name="1 Rectángulo">
          <a:extLst>
            <a:ext uri="{FF2B5EF4-FFF2-40B4-BE49-F238E27FC236}">
              <a16:creationId xmlns="" xmlns:a16="http://schemas.microsoft.com/office/drawing/2014/main" id="{00000000-0008-0000-0800-000002000000}"/>
            </a:ext>
          </a:extLst>
        </xdr:cNvPr>
        <xdr:cNvSpPr/>
      </xdr:nvSpPr>
      <xdr:spPr>
        <a:xfrm>
          <a:off x="2597728" y="76445053"/>
          <a:ext cx="136814" cy="658091"/>
        </a:xfrm>
        <a:prstGeom prst="rect">
          <a:avLst/>
        </a:prstGeom>
        <a:solidFill>
          <a:schemeClr val="accent3"/>
        </a:soli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112</xdr:row>
      <xdr:rowOff>173182</xdr:rowOff>
    </xdr:from>
    <xdr:to>
      <xdr:col>2</xdr:col>
      <xdr:colOff>675409</xdr:colOff>
      <xdr:row>115</xdr:row>
      <xdr:rowOff>103909</xdr:rowOff>
    </xdr:to>
    <xdr:sp macro="" textlink="">
      <xdr:nvSpPr>
        <xdr:cNvPr id="3" name="2 CuadroTexto">
          <a:extLst>
            <a:ext uri="{FF2B5EF4-FFF2-40B4-BE49-F238E27FC236}">
              <a16:creationId xmlns="" xmlns:a16="http://schemas.microsoft.com/office/drawing/2014/main" id="{00000000-0008-0000-0800-000003000000}"/>
            </a:ext>
          </a:extLst>
        </xdr:cNvPr>
        <xdr:cNvSpPr txBox="1"/>
      </xdr:nvSpPr>
      <xdr:spPr>
        <a:xfrm>
          <a:off x="2734541" y="7649700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PUBLICA TERRITORIAL LOCAL</a:t>
          </a:r>
          <a:endParaRPr lang="es-ES" sz="1800" b="1">
            <a:latin typeface="Arial Narrow" pitchFamily="34" charset="0"/>
          </a:endParaRPr>
        </a:p>
      </xdr:txBody>
    </xdr:sp>
    <xdr:clientData/>
  </xdr:twoCellAnchor>
  <xdr:twoCellAnchor>
    <xdr:from>
      <xdr:col>1</xdr:col>
      <xdr:colOff>1246909</xdr:colOff>
      <xdr:row>118</xdr:row>
      <xdr:rowOff>155864</xdr:rowOff>
    </xdr:from>
    <xdr:to>
      <xdr:col>1</xdr:col>
      <xdr:colOff>2736273</xdr:colOff>
      <xdr:row>122</xdr:row>
      <xdr:rowOff>51955</xdr:rowOff>
    </xdr:to>
    <xdr:sp macro="" textlink="">
      <xdr:nvSpPr>
        <xdr:cNvPr id="4" name="3 Rectángulo">
          <a:extLst>
            <a:ext uri="{FF2B5EF4-FFF2-40B4-BE49-F238E27FC236}">
              <a16:creationId xmlns="" xmlns:a16="http://schemas.microsoft.com/office/drawing/2014/main" id="{00000000-0008-0000-0800-000004000000}"/>
            </a:ext>
          </a:extLst>
        </xdr:cNvPr>
        <xdr:cNvSpPr/>
      </xdr:nvSpPr>
      <xdr:spPr>
        <a:xfrm>
          <a:off x="2580409" y="77622689"/>
          <a:ext cx="155864" cy="658091"/>
        </a:xfrm>
        <a:prstGeom prst="rect">
          <a:avLst/>
        </a:prstGeom>
        <a:solidFill>
          <a:schemeClr val="accent6"/>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3134597</xdr:colOff>
      <xdr:row>119</xdr:row>
      <xdr:rowOff>51952</xdr:rowOff>
    </xdr:from>
    <xdr:to>
      <xdr:col>2</xdr:col>
      <xdr:colOff>675415</xdr:colOff>
      <xdr:row>121</xdr:row>
      <xdr:rowOff>173179</xdr:rowOff>
    </xdr:to>
    <xdr:sp macro="" textlink="">
      <xdr:nvSpPr>
        <xdr:cNvPr id="5" name="4 CuadroTexto">
          <a:extLst>
            <a:ext uri="{FF2B5EF4-FFF2-40B4-BE49-F238E27FC236}">
              <a16:creationId xmlns="" xmlns:a16="http://schemas.microsoft.com/office/drawing/2014/main" id="{00000000-0008-0000-0800-000005000000}"/>
            </a:ext>
          </a:extLst>
        </xdr:cNvPr>
        <xdr:cNvSpPr txBox="1"/>
      </xdr:nvSpPr>
      <xdr:spPr>
        <a:xfrm>
          <a:off x="2734547" y="7770927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FOMENTO Y PROTECCIÓN DE DDHH</a:t>
          </a:r>
        </a:p>
      </xdr:txBody>
    </xdr:sp>
    <xdr:clientData/>
  </xdr:twoCellAnchor>
  <xdr:twoCellAnchor>
    <xdr:from>
      <xdr:col>1</xdr:col>
      <xdr:colOff>1246896</xdr:colOff>
      <xdr:row>124</xdr:row>
      <xdr:rowOff>121232</xdr:rowOff>
    </xdr:from>
    <xdr:to>
      <xdr:col>1</xdr:col>
      <xdr:colOff>2736260</xdr:colOff>
      <xdr:row>128</xdr:row>
      <xdr:rowOff>17323</xdr:rowOff>
    </xdr:to>
    <xdr:sp macro="" textlink="">
      <xdr:nvSpPr>
        <xdr:cNvPr id="6" name="5 Rectángulo">
          <a:extLst>
            <a:ext uri="{FF2B5EF4-FFF2-40B4-BE49-F238E27FC236}">
              <a16:creationId xmlns="" xmlns:a16="http://schemas.microsoft.com/office/drawing/2014/main" id="{00000000-0008-0000-0800-000006000000}"/>
            </a:ext>
          </a:extLst>
        </xdr:cNvPr>
        <xdr:cNvSpPr/>
      </xdr:nvSpPr>
      <xdr:spPr>
        <a:xfrm>
          <a:off x="2580396" y="78731057"/>
          <a:ext cx="1558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125</xdr:row>
      <xdr:rowOff>17318</xdr:rowOff>
    </xdr:from>
    <xdr:to>
      <xdr:col>2</xdr:col>
      <xdr:colOff>675409</xdr:colOff>
      <xdr:row>127</xdr:row>
      <xdr:rowOff>138545</xdr:rowOff>
    </xdr:to>
    <xdr:sp macro="" textlink="">
      <xdr:nvSpPr>
        <xdr:cNvPr id="7" name="6 CuadroTexto">
          <a:extLst>
            <a:ext uri="{FF2B5EF4-FFF2-40B4-BE49-F238E27FC236}">
              <a16:creationId xmlns="" xmlns:a16="http://schemas.microsoft.com/office/drawing/2014/main" id="{00000000-0008-0000-0800-000007000000}"/>
            </a:ext>
          </a:extLst>
        </xdr:cNvPr>
        <xdr:cNvSpPr txBox="1"/>
      </xdr:nvSpPr>
      <xdr:spPr>
        <a:xfrm>
          <a:off x="2734541" y="78817643"/>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COMUNICACIONES ESTRATEGICAS</a:t>
          </a:r>
        </a:p>
      </xdr:txBody>
    </xdr:sp>
    <xdr:clientData/>
  </xdr:twoCellAnchor>
  <xdr:twoCellAnchor>
    <xdr:from>
      <xdr:col>1</xdr:col>
      <xdr:colOff>1229591</xdr:colOff>
      <xdr:row>130</xdr:row>
      <xdr:rowOff>34637</xdr:rowOff>
    </xdr:from>
    <xdr:to>
      <xdr:col>1</xdr:col>
      <xdr:colOff>2718955</xdr:colOff>
      <xdr:row>133</xdr:row>
      <xdr:rowOff>121228</xdr:rowOff>
    </xdr:to>
    <xdr:sp macro="" textlink="">
      <xdr:nvSpPr>
        <xdr:cNvPr id="8" name="7 Rectángulo">
          <a:extLst>
            <a:ext uri="{FF2B5EF4-FFF2-40B4-BE49-F238E27FC236}">
              <a16:creationId xmlns="" xmlns:a16="http://schemas.microsoft.com/office/drawing/2014/main" id="{00000000-0008-0000-0800-000008000000}"/>
            </a:ext>
          </a:extLst>
        </xdr:cNvPr>
        <xdr:cNvSpPr/>
      </xdr:nvSpPr>
      <xdr:spPr>
        <a:xfrm>
          <a:off x="2563091" y="79787462"/>
          <a:ext cx="17491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3117286</xdr:colOff>
      <xdr:row>130</xdr:row>
      <xdr:rowOff>121223</xdr:rowOff>
    </xdr:from>
    <xdr:to>
      <xdr:col>2</xdr:col>
      <xdr:colOff>658104</xdr:colOff>
      <xdr:row>133</xdr:row>
      <xdr:rowOff>51950</xdr:rowOff>
    </xdr:to>
    <xdr:sp macro="" textlink="">
      <xdr:nvSpPr>
        <xdr:cNvPr id="9" name="8 CuadroTexto">
          <a:extLst>
            <a:ext uri="{FF2B5EF4-FFF2-40B4-BE49-F238E27FC236}">
              <a16:creationId xmlns="" xmlns:a16="http://schemas.microsoft.com/office/drawing/2014/main" id="{00000000-0008-0000-0800-000009000000}"/>
            </a:ext>
          </a:extLst>
        </xdr:cNvPr>
        <xdr:cNvSpPr txBox="1"/>
      </xdr:nvSpPr>
      <xdr:spPr>
        <a:xfrm>
          <a:off x="2736286" y="79874048"/>
          <a:ext cx="6554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135</xdr:row>
      <xdr:rowOff>121227</xdr:rowOff>
    </xdr:from>
    <xdr:to>
      <xdr:col>1</xdr:col>
      <xdr:colOff>2753592</xdr:colOff>
      <xdr:row>139</xdr:row>
      <xdr:rowOff>17318</xdr:rowOff>
    </xdr:to>
    <xdr:sp macro="" textlink="">
      <xdr:nvSpPr>
        <xdr:cNvPr id="10" name="9 Rectángulo">
          <a:extLst>
            <a:ext uri="{FF2B5EF4-FFF2-40B4-BE49-F238E27FC236}">
              <a16:creationId xmlns="" xmlns:a16="http://schemas.microsoft.com/office/drawing/2014/main" id="{00000000-0008-0000-0800-00000A000000}"/>
            </a:ext>
          </a:extLst>
        </xdr:cNvPr>
        <xdr:cNvSpPr/>
      </xdr:nvSpPr>
      <xdr:spPr>
        <a:xfrm>
          <a:off x="2597728" y="80826552"/>
          <a:ext cx="13681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136</xdr:row>
      <xdr:rowOff>17313</xdr:rowOff>
    </xdr:from>
    <xdr:to>
      <xdr:col>2</xdr:col>
      <xdr:colOff>692741</xdr:colOff>
      <xdr:row>138</xdr:row>
      <xdr:rowOff>138540</xdr:rowOff>
    </xdr:to>
    <xdr:sp macro="" textlink="">
      <xdr:nvSpPr>
        <xdr:cNvPr id="11" name="10 CuadroTexto">
          <a:extLst>
            <a:ext uri="{FF2B5EF4-FFF2-40B4-BE49-F238E27FC236}">
              <a16:creationId xmlns="" xmlns:a16="http://schemas.microsoft.com/office/drawing/2014/main" id="{00000000-0008-0000-0800-00000B000000}"/>
            </a:ext>
          </a:extLst>
        </xdr:cNvPr>
        <xdr:cNvSpPr txBox="1"/>
      </xdr:nvSpPr>
      <xdr:spPr>
        <a:xfrm>
          <a:off x="2732823" y="80913138"/>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140</xdr:row>
      <xdr:rowOff>138545</xdr:rowOff>
    </xdr:from>
    <xdr:to>
      <xdr:col>1</xdr:col>
      <xdr:colOff>2753592</xdr:colOff>
      <xdr:row>144</xdr:row>
      <xdr:rowOff>34636</xdr:rowOff>
    </xdr:to>
    <xdr:sp macro="" textlink="">
      <xdr:nvSpPr>
        <xdr:cNvPr id="12" name="11 Rectángulo">
          <a:extLst>
            <a:ext uri="{FF2B5EF4-FFF2-40B4-BE49-F238E27FC236}">
              <a16:creationId xmlns="" xmlns:a16="http://schemas.microsoft.com/office/drawing/2014/main" id="{00000000-0008-0000-0800-00000C000000}"/>
            </a:ext>
          </a:extLst>
        </xdr:cNvPr>
        <xdr:cNvSpPr/>
      </xdr:nvSpPr>
      <xdr:spPr>
        <a:xfrm>
          <a:off x="2597728" y="81796370"/>
          <a:ext cx="13681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141</xdr:row>
      <xdr:rowOff>34631</xdr:rowOff>
    </xdr:from>
    <xdr:to>
      <xdr:col>2</xdr:col>
      <xdr:colOff>692741</xdr:colOff>
      <xdr:row>143</xdr:row>
      <xdr:rowOff>155858</xdr:rowOff>
    </xdr:to>
    <xdr:sp macro="" textlink="">
      <xdr:nvSpPr>
        <xdr:cNvPr id="13" name="12 CuadroTexto">
          <a:extLst>
            <a:ext uri="{FF2B5EF4-FFF2-40B4-BE49-F238E27FC236}">
              <a16:creationId xmlns="" xmlns:a16="http://schemas.microsoft.com/office/drawing/2014/main" id="{00000000-0008-0000-0800-00000D000000}"/>
            </a:ext>
          </a:extLst>
        </xdr:cNvPr>
        <xdr:cNvSpPr txBox="1"/>
      </xdr:nvSpPr>
      <xdr:spPr>
        <a:xfrm>
          <a:off x="2732823" y="81882956"/>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147</xdr:row>
      <xdr:rowOff>0</xdr:rowOff>
    </xdr:from>
    <xdr:to>
      <xdr:col>1</xdr:col>
      <xdr:colOff>2788228</xdr:colOff>
      <xdr:row>150</xdr:row>
      <xdr:rowOff>86591</xdr:rowOff>
    </xdr:to>
    <xdr:sp macro="" textlink="">
      <xdr:nvSpPr>
        <xdr:cNvPr id="14" name="13 Rectángulo">
          <a:extLst>
            <a:ext uri="{FF2B5EF4-FFF2-40B4-BE49-F238E27FC236}">
              <a16:creationId xmlns="" xmlns:a16="http://schemas.microsoft.com/office/drawing/2014/main" id="{00000000-0008-0000-0800-00000E000000}"/>
            </a:ext>
          </a:extLst>
        </xdr:cNvPr>
        <xdr:cNvSpPr/>
      </xdr:nvSpPr>
      <xdr:spPr>
        <a:xfrm>
          <a:off x="2632364" y="82991325"/>
          <a:ext cx="9871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3186559</xdr:colOff>
      <xdr:row>147</xdr:row>
      <xdr:rowOff>86586</xdr:rowOff>
    </xdr:from>
    <xdr:to>
      <xdr:col>2</xdr:col>
      <xdr:colOff>727377</xdr:colOff>
      <xdr:row>150</xdr:row>
      <xdr:rowOff>17313</xdr:rowOff>
    </xdr:to>
    <xdr:sp macro="" textlink="">
      <xdr:nvSpPr>
        <xdr:cNvPr id="15" name="14 CuadroTexto">
          <a:extLst>
            <a:ext uri="{FF2B5EF4-FFF2-40B4-BE49-F238E27FC236}">
              <a16:creationId xmlns="" xmlns:a16="http://schemas.microsoft.com/office/drawing/2014/main" id="{00000000-0008-0000-0800-00000F000000}"/>
            </a:ext>
          </a:extLst>
        </xdr:cNvPr>
        <xdr:cNvSpPr txBox="1"/>
      </xdr:nvSpPr>
      <xdr:spPr>
        <a:xfrm>
          <a:off x="2729359" y="83077911"/>
          <a:ext cx="7316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152</xdr:row>
      <xdr:rowOff>103909</xdr:rowOff>
    </xdr:from>
    <xdr:to>
      <xdr:col>1</xdr:col>
      <xdr:colOff>2753591</xdr:colOff>
      <xdr:row>156</xdr:row>
      <xdr:rowOff>0</xdr:rowOff>
    </xdr:to>
    <xdr:sp macro="" textlink="">
      <xdr:nvSpPr>
        <xdr:cNvPr id="16" name="15 Rectángulo">
          <a:extLst>
            <a:ext uri="{FF2B5EF4-FFF2-40B4-BE49-F238E27FC236}">
              <a16:creationId xmlns="" xmlns:a16="http://schemas.microsoft.com/office/drawing/2014/main" id="{00000000-0008-0000-0800-000010000000}"/>
            </a:ext>
          </a:extLst>
        </xdr:cNvPr>
        <xdr:cNvSpPr/>
      </xdr:nvSpPr>
      <xdr:spPr>
        <a:xfrm>
          <a:off x="2597727" y="84047734"/>
          <a:ext cx="13681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3151922</xdr:colOff>
      <xdr:row>152</xdr:row>
      <xdr:rowOff>190495</xdr:rowOff>
    </xdr:from>
    <xdr:to>
      <xdr:col>2</xdr:col>
      <xdr:colOff>692740</xdr:colOff>
      <xdr:row>155</xdr:row>
      <xdr:rowOff>121222</xdr:rowOff>
    </xdr:to>
    <xdr:sp macro="" textlink="">
      <xdr:nvSpPr>
        <xdr:cNvPr id="17" name="16 CuadroTexto">
          <a:extLst>
            <a:ext uri="{FF2B5EF4-FFF2-40B4-BE49-F238E27FC236}">
              <a16:creationId xmlns="" xmlns:a16="http://schemas.microsoft.com/office/drawing/2014/main" id="{00000000-0008-0000-0800-000011000000}"/>
            </a:ext>
          </a:extLst>
        </xdr:cNvPr>
        <xdr:cNvSpPr txBox="1"/>
      </xdr:nvSpPr>
      <xdr:spPr>
        <a:xfrm>
          <a:off x="2732822" y="84134320"/>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williamfernandodiazrojas\Documents\WILLIAM\PROYECTO_H_ENGATIVA\TALLER_AGOSTO_24-25_2012\SEPT_28_2012\PLATAFORMA%20ESTRATEGICA_ENGATIVA\MARZO_2013\POAS%202013_ENGATIVA_mayo_22\LISTADO%20MAESTRO%20AJUST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C\@\Auxiliar1\mis%20documentos\Documents%20and%20Settings\WILLIAM\DOCUMENTOS%20WILLIAM\Rafael%20Uribe\HOSPITAL%20RAFAEL%20URIBE\INDICADORES%20VSP\COMPONENTE3_VS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uxiliar1\mis%20documentos\Documents%20and%20Settings\WILLIAM\DOCUMENTOS%20WILLIAM\Rafael%20Uribe\HOSPITAL%20RAFAEL%20URIBE\INDICADORES%20VSP\COMPONENTE3_V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FONTIBON\Desktop\PLAN%20DEF%20ALCALDIA%20LOCAL%20FONTIBON%20MARZO%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E\Users\juianarango\Desktop\SECRETARIA%20DISTRITAL%20DE%20PLANEACION\SDP%202015\PRIMER%20SEGUIMIENTO%20MUSI%202015\MUSI%20FONTIBON%20Corte%2031%20de%20marzo%20de%202015%20(21%20abril%20de%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juan.jimenez\Mis%20documentos\Juan%20Sebastian%20Jimenez\Evidencias%20Febrero\Linamiento%20&#183;%203%20Planes%20De%20Gesti&#243;n\LINEAMIENTO%20&#183;%203\DEFINITIVO\DEFINITIVO%2023022017\L3.1%20GESTI&#211;N%20DEL%20CONOCIMIENTO%202017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E\Users\juianarango\Downloads\MUSI%20FONTIBON%20Corte%2031%20de%20marzo%20de%202015%20(14%20abril%20de%202015)%20CAMI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PA CODIFICACION"/>
      <sheetName val="MANUALES"/>
      <sheetName val="GUIAS"/>
      <sheetName val="PROTOCOLOS"/>
      <sheetName val="PROCESOS"/>
      <sheetName val="GE"/>
      <sheetName val="GC"/>
      <sheetName val="SP"/>
      <sheetName val="CS"/>
      <sheetName val="AC"/>
      <sheetName val="MC"/>
      <sheetName val="PROCEDIMIENTOS"/>
      <sheetName val="INSTRUCTIVOS"/>
      <sheetName val="FORMATOS - REGISTROS"/>
      <sheetName val="FOLLETOS"/>
      <sheetName val="FICHAS DE EPIDEMIOLOGÍA"/>
      <sheetName val="INDICADORES"/>
      <sheetName val="REGISTROS SANITARIOS"/>
      <sheetName val="AC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 val="Hoja4"/>
    </sheetNames>
    <sheetDataSet>
      <sheetData sheetId="0"/>
      <sheetData sheetId="1">
        <row r="2">
          <cell r="A2" t="str">
            <v>ADQUISICION DE BIENES</v>
          </cell>
          <cell r="B2" t="str">
            <v>GASTOS DE FUNCIONAMIENTO</v>
          </cell>
          <cell r="C2" t="str">
            <v>RETADORA (MEJORA)</v>
          </cell>
          <cell r="D2" t="str">
            <v>SUMA</v>
          </cell>
          <cell r="F2" t="str">
            <v>EFICIENCIA</v>
          </cell>
        </row>
        <row r="3">
          <cell r="A3" t="str">
            <v>ADQUISICION DE SERVICIOS</v>
          </cell>
          <cell r="B3" t="str">
            <v>GASTOS DE INVERSION</v>
          </cell>
          <cell r="C3" t="str">
            <v>RUTINARIA</v>
          </cell>
          <cell r="D3" t="str">
            <v>CONSTANTE</v>
          </cell>
          <cell r="F3" t="str">
            <v>EFICACIA</v>
          </cell>
        </row>
        <row r="4">
          <cell r="A4" t="str">
            <v>SERVICIOS PUBLICOS</v>
          </cell>
          <cell r="C4" t="str">
            <v>GESTIÓN</v>
          </cell>
          <cell r="D4" t="str">
            <v>CRECIENTE</v>
          </cell>
          <cell r="F4" t="str">
            <v>EFECTIVIDAD</v>
          </cell>
        </row>
        <row r="5">
          <cell r="A5" t="str">
            <v>GASTOS GENERALES</v>
          </cell>
          <cell r="C5" t="str">
            <v>SOTENIBILIDAD DEL SISTEMA DE GESTIÓN</v>
          </cell>
          <cell r="D5" t="str">
            <v>DECRECIENTE</v>
          </cell>
        </row>
        <row r="6">
          <cell r="A6" t="str">
            <v>SERVICIOS PERSONALES</v>
          </cell>
        </row>
        <row r="7">
          <cell r="A7" t="str">
            <v>OTROS GASTOS GENERALES</v>
          </cell>
          <cell r="G7" t="str">
            <v>SI</v>
          </cell>
        </row>
        <row r="8">
          <cell r="G8" t="str">
            <v>NO</v>
          </cell>
        </row>
        <row r="118">
          <cell r="B118" t="str">
            <v>ALCALDIA LOCAL DE USAQUEN</v>
          </cell>
          <cell r="C118" t="str">
            <v>ALCALDE LOCAL DE USAQUEN</v>
          </cell>
        </row>
        <row r="119">
          <cell r="B119" t="str">
            <v>ALCALDIA LOCAL DE CHAPINERO</v>
          </cell>
          <cell r="C119" t="str">
            <v>ALCALDE LOCAL DE CHAPINERO</v>
          </cell>
        </row>
        <row r="120">
          <cell r="B120" t="str">
            <v>ALCALDIA LOCAL DE SANTAFE</v>
          </cell>
          <cell r="C120" t="str">
            <v>ALCALDE LOCAL DE SANTAFE</v>
          </cell>
        </row>
        <row r="121">
          <cell r="B121" t="str">
            <v>ALCALDIA LOCAL DE SAN CRISTOBAL</v>
          </cell>
          <cell r="C121" t="str">
            <v>ALCALDE LOCAL DE SAN CRISTOBAL</v>
          </cell>
        </row>
        <row r="122">
          <cell r="B122" t="str">
            <v>ALCALDIA LOCAL DE USME</v>
          </cell>
          <cell r="C122" t="str">
            <v>ALCALDE LOCAL DE USME</v>
          </cell>
        </row>
        <row r="123">
          <cell r="B123" t="str">
            <v>ALCALDIA LOCAL DE TUNJUELITO</v>
          </cell>
          <cell r="C123" t="str">
            <v>ALCALDE LOCAL DE TUNJUELITO</v>
          </cell>
        </row>
        <row r="124">
          <cell r="B124" t="str">
            <v>ALCALDIA LOCAL DE BOSA</v>
          </cell>
          <cell r="C124" t="str">
            <v>ALCALDE LOCAL DE BOSA</v>
          </cell>
        </row>
        <row r="125">
          <cell r="B125" t="str">
            <v>ALCALDIA LOCAL DE KENNEDY</v>
          </cell>
          <cell r="C125" t="str">
            <v>ALCALDE LOCAL DE KENNEDY</v>
          </cell>
        </row>
        <row r="126">
          <cell r="B126" t="str">
            <v>ALCALDIA LOCAL DE FONTIBON</v>
          </cell>
          <cell r="C126" t="str">
            <v>ALCALDE LOCAL DE FONTIBON</v>
          </cell>
        </row>
        <row r="127">
          <cell r="B127" t="str">
            <v>ALCALDIA LOCAL DE ENGATIVA</v>
          </cell>
          <cell r="C127" t="str">
            <v>ALCALDE LOCAL DE ENGATIVA</v>
          </cell>
        </row>
        <row r="128">
          <cell r="B128" t="str">
            <v>ALCALDIA LOCAL DE SUBA</v>
          </cell>
          <cell r="C128" t="str">
            <v>ALCALDE LOCAL DE SUBA</v>
          </cell>
        </row>
        <row r="129">
          <cell r="B129" t="str">
            <v>ALCALDIA LOCAL DE BARRIOS UNIDOS</v>
          </cell>
          <cell r="C129" t="str">
            <v>ALCALDE LOCAL DE BARRIOS UNIDOS</v>
          </cell>
        </row>
        <row r="130">
          <cell r="B130" t="str">
            <v>ALCALDIA LOCAL DE TEUSAQUILLO</v>
          </cell>
          <cell r="C130" t="str">
            <v>ALCALDE LOCAL DE TEUSAQUILLO</v>
          </cell>
        </row>
        <row r="131">
          <cell r="B131" t="str">
            <v>ALCALDIA LOCAL DE LOS MARTIRES</v>
          </cell>
          <cell r="C131" t="str">
            <v>ALCALDE LOCAL DE LOS MARTIRES</v>
          </cell>
        </row>
        <row r="132">
          <cell r="B132" t="str">
            <v>ALCALDIA LOCAL DE ANTONIO NARIÑO</v>
          </cell>
          <cell r="C132" t="str">
            <v>ALCALDE LOCAL DE ANTONIO NARIÑO</v>
          </cell>
        </row>
        <row r="133">
          <cell r="B133" t="str">
            <v xml:space="preserve">ALCALDIA LOCAL DE PUENTE ARANDA </v>
          </cell>
          <cell r="C133" t="str">
            <v xml:space="preserve">ALCALDE LOCAL DE PUENTE ARANDA </v>
          </cell>
        </row>
        <row r="134">
          <cell r="B134" t="str">
            <v>ALCALDIA LOCAL DE LA CANDELARIA</v>
          </cell>
          <cell r="C134" t="str">
            <v>ALCALDE LOCAL DE LA CANDELARIA</v>
          </cell>
        </row>
        <row r="135">
          <cell r="B135" t="str">
            <v>ALCALDIA LOCAL DE RAFAEL URIBE URIBE</v>
          </cell>
          <cell r="C135" t="str">
            <v>ALCALDE LOCAL DE RAFAEL URIBE URIBE</v>
          </cell>
        </row>
        <row r="136">
          <cell r="B136" t="str">
            <v>ALCALDIA LOCAL DE CIUDAD BOLIVAR</v>
          </cell>
          <cell r="C136" t="str">
            <v>ALCALDE LOCAL DE CIUDAD BOLIVAR</v>
          </cell>
        </row>
        <row r="137">
          <cell r="B137" t="str">
            <v>ALCALDIA LOCAL DE SUMAPAZ</v>
          </cell>
          <cell r="C137" t="str">
            <v>ALCALDE LOCAL DE SUMAPAZ</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Unificada de Seguimiento"/>
      <sheetName val="Hoja2"/>
      <sheetName val="PMR"/>
      <sheetName val="APC"/>
      <sheetName val="APR"/>
      <sheetName val="Contratación 2013"/>
      <sheetName val="Contratación 2014"/>
      <sheetName val="Contratación 2015"/>
      <sheetName val="Desplegables"/>
    </sheetNames>
    <sheetDataSet>
      <sheetData sheetId="0" refreshError="1"/>
      <sheetData sheetId="1" refreshError="1"/>
      <sheetData sheetId="2">
        <row r="8">
          <cell r="B8" t="str">
            <v>EJE_UNO</v>
          </cell>
        </row>
        <row r="9">
          <cell r="B9" t="str">
            <v>EJE_DOS</v>
          </cell>
        </row>
        <row r="10">
          <cell r="B10" t="str">
            <v>EJE_TRES</v>
          </cell>
        </row>
        <row r="47">
          <cell r="B47" t="str">
            <v xml:space="preserve">USAQUÉN </v>
          </cell>
        </row>
        <row r="48">
          <cell r="B48" t="str">
            <v>CHAPINERO</v>
          </cell>
        </row>
        <row r="49">
          <cell r="B49" t="str">
            <v>SANTA FE</v>
          </cell>
        </row>
        <row r="50">
          <cell r="B50" t="str">
            <v>SAN CRISTÓBAL</v>
          </cell>
        </row>
        <row r="51">
          <cell r="B51" t="str">
            <v>USME</v>
          </cell>
        </row>
        <row r="52">
          <cell r="B52" t="str">
            <v>TUNJUELITO</v>
          </cell>
        </row>
        <row r="53">
          <cell r="B53" t="str">
            <v>BOSA</v>
          </cell>
        </row>
        <row r="54">
          <cell r="B54" t="str">
            <v>KENNEDY</v>
          </cell>
        </row>
        <row r="55">
          <cell r="B55" t="str">
            <v>FONTIBÓN</v>
          </cell>
        </row>
        <row r="56">
          <cell r="B56" t="str">
            <v xml:space="preserve">ENGATIVA </v>
          </cell>
        </row>
        <row r="57">
          <cell r="B57" t="str">
            <v>SUBA</v>
          </cell>
        </row>
        <row r="58">
          <cell r="B58" t="str">
            <v>BARRIOS UNIDOS</v>
          </cell>
        </row>
        <row r="59">
          <cell r="B59" t="str">
            <v>TEUSAQUILLO</v>
          </cell>
        </row>
        <row r="60">
          <cell r="B60" t="str">
            <v>LOS MÁRTIRES</v>
          </cell>
        </row>
        <row r="61">
          <cell r="B61" t="str">
            <v>ANTONIO NARIÑO</v>
          </cell>
        </row>
        <row r="62">
          <cell r="B62" t="str">
            <v>PUENTE ARANDA</v>
          </cell>
        </row>
        <row r="63">
          <cell r="B63" t="str">
            <v>LA CANDELARIA</v>
          </cell>
        </row>
        <row r="64">
          <cell r="B64" t="str">
            <v>RAFAEL URIBE URIBE</v>
          </cell>
        </row>
        <row r="65">
          <cell r="B65" t="str">
            <v>CIUDAD BOLÍVAR</v>
          </cell>
        </row>
        <row r="66">
          <cell r="B66" t="str">
            <v>SUMAPAZ</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Unifcada de Seguimiento "/>
      <sheetName val="Hoja2"/>
      <sheetName val="PMR"/>
      <sheetName val="APC"/>
      <sheetName val="APR"/>
      <sheetName val="Contratación 2013"/>
      <sheetName val="Contratación 2014"/>
      <sheetName val="Contratación 2015"/>
      <sheetName val="Desplegables"/>
      <sheetName val="Insumo PMR"/>
      <sheetName val="Insumos ponderación"/>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E:\CUADRO_INTEGRADO_DE_CONTROL_FONTIBON_2017\TABLERO_ALCADIA_FONTIBON_ULTIMO_MARZO_2017.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B106"/>
  <sheetViews>
    <sheetView showGridLines="0" tabSelected="1" topLeftCell="C12" zoomScale="70" zoomScaleNormal="70" workbookViewId="0">
      <pane xSplit="6900" ySplit="1815" topLeftCell="AQ34" activePane="bottomRight"/>
      <selection activeCell="AW19" sqref="AW19"/>
      <selection pane="topRight" activeCell="AT15" sqref="AT15"/>
      <selection pane="bottomLeft" activeCell="D37" sqref="D37"/>
      <selection pane="bottomRight" activeCell="AU36" sqref="AU36"/>
    </sheetView>
  </sheetViews>
  <sheetFormatPr baseColWidth="10" defaultRowHeight="15" x14ac:dyDescent="0.25"/>
  <cols>
    <col min="1" max="1" width="17.5" style="74" hidden="1" customWidth="1"/>
    <col min="2" max="2" width="18.375" style="74" hidden="1" customWidth="1"/>
    <col min="3" max="3" width="11" style="294" customWidth="1"/>
    <col min="4" max="4" width="49.625" style="74" customWidth="1"/>
    <col min="5" max="5" width="17.25" style="74" customWidth="1"/>
    <col min="6" max="6" width="12.375" style="74" customWidth="1"/>
    <col min="7" max="7" width="19.25" style="74" customWidth="1"/>
    <col min="8" max="8" width="34.75" style="74" customWidth="1"/>
    <col min="9" max="9" width="15.375" style="74" customWidth="1"/>
    <col min="10" max="10" width="19" style="74" customWidth="1"/>
    <col min="11" max="11" width="13.875" style="74" customWidth="1"/>
    <col min="12" max="16" width="9.125" style="74" customWidth="1"/>
    <col min="17" max="17" width="17.5" style="74" customWidth="1"/>
    <col min="18" max="18" width="23.875" style="74" customWidth="1"/>
    <col min="19" max="19" width="18.625" style="74" customWidth="1"/>
    <col min="20" max="23" width="11" style="74"/>
    <col min="24" max="24" width="18.25" style="74" customWidth="1"/>
    <col min="25" max="25" width="19.75" style="74" customWidth="1"/>
    <col min="26" max="26" width="23.375" style="74" customWidth="1"/>
    <col min="27" max="27" width="16.5" style="74" customWidth="1"/>
    <col min="28" max="28" width="12.375" style="74" customWidth="1"/>
    <col min="29" max="29" width="16.125" style="74" customWidth="1"/>
    <col min="30" max="30" width="19.375" style="74" customWidth="1"/>
    <col min="31" max="31" width="15.5" style="74" customWidth="1"/>
    <col min="32" max="32" width="27" style="74" customWidth="1"/>
    <col min="33" max="33" width="17.25" style="74" customWidth="1"/>
    <col min="34" max="35" width="14.375" style="74" customWidth="1"/>
    <col min="36" max="36" width="15" style="74" customWidth="1"/>
    <col min="37" max="37" width="15.625" style="74" customWidth="1"/>
    <col min="38" max="38" width="28.625" style="74" customWidth="1"/>
    <col min="39" max="43" width="11" style="74"/>
    <col min="44" max="44" width="25.875" style="74" customWidth="1"/>
    <col min="45" max="46" width="11" style="74"/>
    <col min="47" max="47" width="13" style="74" customWidth="1"/>
    <col min="48" max="48" width="12.75" style="74" customWidth="1"/>
    <col min="49" max="49" width="18.125" style="74" customWidth="1"/>
    <col min="50" max="50" width="21.125" style="74" customWidth="1"/>
    <col min="51" max="51" width="16.75" style="74" customWidth="1"/>
    <col min="52" max="52" width="16.125" style="74" customWidth="1"/>
    <col min="53" max="53" width="19.125" style="74" customWidth="1"/>
    <col min="54" max="54" width="17.375" style="74" customWidth="1"/>
    <col min="55" max="16384" width="11" style="74"/>
  </cols>
  <sheetData>
    <row r="1" spans="1:54" ht="40.5" hidden="1" customHeight="1" x14ac:dyDescent="0.25">
      <c r="A1" s="433">
        <f ca="1">NOW()</f>
        <v>43146.324858680557</v>
      </c>
      <c r="B1" s="434"/>
      <c r="C1" s="434"/>
      <c r="D1" s="434"/>
      <c r="E1" s="434"/>
      <c r="F1" s="434"/>
      <c r="G1" s="434"/>
      <c r="H1" s="434"/>
      <c r="I1" s="434"/>
      <c r="J1" s="434"/>
      <c r="K1" s="434"/>
      <c r="L1" s="434"/>
      <c r="M1" s="434"/>
      <c r="N1" s="434"/>
      <c r="O1" s="434"/>
      <c r="P1" s="434"/>
      <c r="Q1" s="434"/>
      <c r="R1" s="434"/>
      <c r="S1" s="434"/>
      <c r="T1" s="434"/>
      <c r="U1" s="434"/>
      <c r="V1" s="434"/>
      <c r="W1" s="434"/>
      <c r="X1" s="434"/>
      <c r="Y1" s="434"/>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40.5" hidden="1" customHeight="1" x14ac:dyDescent="0.25">
      <c r="A2" s="435" t="s">
        <v>0</v>
      </c>
      <c r="B2" s="435"/>
      <c r="C2" s="435"/>
      <c r="D2" s="435"/>
      <c r="E2" s="435"/>
      <c r="F2" s="435"/>
      <c r="G2" s="435"/>
      <c r="H2" s="435"/>
      <c r="I2" s="435"/>
      <c r="J2" s="435"/>
      <c r="K2" s="435"/>
      <c r="L2" s="435"/>
      <c r="M2" s="435"/>
      <c r="N2" s="435"/>
      <c r="O2" s="435"/>
      <c r="P2" s="435"/>
      <c r="Q2" s="435"/>
      <c r="R2" s="435"/>
      <c r="S2" s="435"/>
      <c r="T2" s="435"/>
      <c r="U2" s="435"/>
      <c r="V2" s="435"/>
      <c r="W2" s="435"/>
      <c r="X2" s="435"/>
      <c r="Y2" s="435"/>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45.75" hidden="1" customHeight="1" x14ac:dyDescent="0.25">
      <c r="A3" s="2" t="s">
        <v>1</v>
      </c>
      <c r="B3" s="3">
        <v>2017</v>
      </c>
      <c r="C3" s="287"/>
      <c r="D3" s="4"/>
      <c r="E3" s="4"/>
      <c r="F3" s="4"/>
      <c r="G3" s="4"/>
      <c r="H3" s="4"/>
      <c r="I3" s="4"/>
      <c r="J3" s="4"/>
      <c r="K3" s="4"/>
      <c r="L3" s="4"/>
      <c r="M3" s="4"/>
      <c r="N3" s="4"/>
      <c r="O3" s="4"/>
      <c r="P3" s="4"/>
      <c r="Q3" s="4"/>
      <c r="R3" s="4"/>
      <c r="S3" s="4"/>
      <c r="T3" s="4"/>
      <c r="U3" s="4"/>
      <c r="V3" s="4"/>
      <c r="W3" s="4"/>
      <c r="X3" s="4"/>
      <c r="Y3" s="5"/>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ht="45.75" hidden="1" customHeight="1" x14ac:dyDescent="0.25">
      <c r="A4" s="2" t="s">
        <v>2</v>
      </c>
      <c r="B4" s="3" t="s">
        <v>3</v>
      </c>
      <c r="C4" s="287"/>
      <c r="D4" s="4"/>
      <c r="E4" s="4"/>
      <c r="F4" s="4"/>
      <c r="G4" s="4"/>
      <c r="H4" s="4"/>
      <c r="I4" s="4"/>
      <c r="J4" s="4"/>
      <c r="K4" s="4"/>
      <c r="L4" s="4"/>
      <c r="M4" s="4"/>
      <c r="N4" s="4"/>
      <c r="O4" s="4"/>
      <c r="P4" s="4"/>
      <c r="Q4" s="4"/>
      <c r="R4" s="4"/>
      <c r="S4" s="4"/>
      <c r="T4" s="4"/>
      <c r="U4" s="4"/>
      <c r="V4" s="4"/>
      <c r="W4" s="4"/>
      <c r="X4" s="4"/>
      <c r="Y4" s="5"/>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ht="45.75" hidden="1" customHeight="1" x14ac:dyDescent="0.25">
      <c r="A5" s="2" t="s">
        <v>4</v>
      </c>
      <c r="B5" s="3"/>
      <c r="C5" s="287"/>
      <c r="D5" s="4"/>
      <c r="E5" s="4"/>
      <c r="F5" s="4"/>
      <c r="G5" s="4"/>
      <c r="H5" s="4"/>
      <c r="I5" s="4"/>
      <c r="J5" s="4"/>
      <c r="K5" s="4"/>
      <c r="L5" s="4"/>
      <c r="M5" s="4"/>
      <c r="N5" s="4"/>
      <c r="O5" s="4"/>
      <c r="P5" s="4"/>
      <c r="Q5" s="4"/>
      <c r="R5" s="4"/>
      <c r="S5" s="4"/>
      <c r="T5" s="4"/>
      <c r="U5" s="4"/>
      <c r="V5" s="4"/>
      <c r="W5" s="4"/>
      <c r="X5" s="4"/>
      <c r="Y5" s="5"/>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45.75" hidden="1" customHeight="1" x14ac:dyDescent="0.25">
      <c r="A6" s="2" t="s">
        <v>5</v>
      </c>
      <c r="B6" s="3"/>
      <c r="C6" s="287"/>
      <c r="D6" s="4"/>
      <c r="E6" s="4"/>
      <c r="F6" s="4"/>
      <c r="G6" s="4"/>
      <c r="H6" s="4"/>
      <c r="I6" s="4"/>
      <c r="J6" s="4"/>
      <c r="K6" s="4"/>
      <c r="L6" s="4"/>
      <c r="M6" s="4"/>
      <c r="N6" s="4"/>
      <c r="O6" s="4"/>
      <c r="P6" s="4"/>
      <c r="Q6" s="4"/>
      <c r="R6" s="4"/>
      <c r="S6" s="4"/>
      <c r="T6" s="4"/>
      <c r="U6" s="4"/>
      <c r="V6" s="4"/>
      <c r="W6" s="4"/>
      <c r="X6" s="4"/>
      <c r="Y6" s="5"/>
      <c r="Z6" s="7"/>
      <c r="AA6" s="8"/>
      <c r="AB6" s="8"/>
      <c r="AC6" s="8"/>
      <c r="AD6" s="8"/>
      <c r="AE6" s="8"/>
      <c r="AF6" s="7"/>
      <c r="AG6" s="8"/>
      <c r="AH6" s="8"/>
      <c r="AI6" s="8"/>
      <c r="AJ6" s="8"/>
      <c r="AK6" s="8"/>
      <c r="AL6" s="7"/>
      <c r="AM6" s="8"/>
      <c r="AN6" s="8"/>
      <c r="AO6" s="8"/>
      <c r="AP6" s="8"/>
      <c r="AQ6" s="8"/>
      <c r="AR6" s="7"/>
      <c r="AS6" s="8"/>
      <c r="AT6" s="8"/>
      <c r="AU6" s="8"/>
      <c r="AV6" s="8"/>
      <c r="AW6" s="8"/>
      <c r="AX6" s="7"/>
      <c r="AY6" s="8"/>
      <c r="AZ6" s="8"/>
      <c r="BA6" s="8"/>
      <c r="BB6" s="8"/>
    </row>
    <row r="7" spans="1:54" ht="45.75" hidden="1" customHeight="1" x14ac:dyDescent="0.25">
      <c r="A7" s="2" t="s">
        <v>6</v>
      </c>
      <c r="B7" s="3" t="s">
        <v>7</v>
      </c>
      <c r="C7" s="287"/>
      <c r="D7" s="4"/>
      <c r="E7" s="4"/>
      <c r="F7" s="4"/>
      <c r="G7" s="4"/>
      <c r="H7" s="4"/>
      <c r="I7" s="4"/>
      <c r="J7" s="4"/>
      <c r="K7" s="4"/>
      <c r="L7" s="4"/>
      <c r="M7" s="4"/>
      <c r="N7" s="4"/>
      <c r="O7" s="4"/>
      <c r="P7" s="4"/>
      <c r="Q7" s="4"/>
      <c r="R7" s="4"/>
      <c r="S7" s="4"/>
      <c r="T7" s="4"/>
      <c r="U7" s="4"/>
      <c r="V7" s="4"/>
      <c r="W7" s="4"/>
      <c r="X7" s="4"/>
      <c r="Y7" s="5"/>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row>
    <row r="8" spans="1:54" ht="15.75" hidden="1" thickBot="1" x14ac:dyDescent="0.3">
      <c r="A8" s="9"/>
      <c r="B8" s="7"/>
      <c r="C8" s="288"/>
      <c r="D8" s="7"/>
      <c r="E8" s="7"/>
      <c r="F8" s="7"/>
      <c r="G8" s="7"/>
      <c r="H8" s="7"/>
      <c r="I8" s="7"/>
      <c r="J8" s="7"/>
      <c r="K8" s="7"/>
      <c r="L8" s="7"/>
      <c r="M8" s="7"/>
      <c r="N8" s="7"/>
      <c r="O8" s="7"/>
      <c r="P8" s="7"/>
      <c r="Q8" s="6"/>
      <c r="R8" s="6"/>
      <c r="S8" s="6"/>
      <c r="T8" s="6"/>
      <c r="U8" s="6"/>
      <c r="V8" s="6"/>
      <c r="W8" s="6"/>
      <c r="X8" s="6"/>
      <c r="Y8" s="6"/>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row>
    <row r="9" spans="1:54" ht="15.75" hidden="1" thickBot="1" x14ac:dyDescent="0.3">
      <c r="A9" s="7"/>
      <c r="B9" s="7"/>
      <c r="C9" s="288"/>
      <c r="D9" s="436"/>
      <c r="E9" s="436"/>
      <c r="F9" s="436"/>
      <c r="G9" s="436"/>
      <c r="H9" s="436"/>
      <c r="I9" s="436"/>
      <c r="J9" s="436"/>
      <c r="K9" s="436"/>
      <c r="L9" s="436"/>
      <c r="M9" s="436"/>
      <c r="N9" s="436"/>
      <c r="O9" s="436"/>
      <c r="P9" s="436"/>
      <c r="Q9" s="436"/>
      <c r="R9" s="436"/>
      <c r="S9" s="436"/>
      <c r="T9" s="10"/>
      <c r="U9" s="6"/>
      <c r="V9" s="6"/>
      <c r="W9" s="6"/>
      <c r="X9" s="6"/>
      <c r="Y9" s="6"/>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ht="15.75" hidden="1" thickBot="1" x14ac:dyDescent="0.3">
      <c r="A10" s="12"/>
      <c r="B10" s="6"/>
      <c r="C10" s="289"/>
      <c r="D10" s="437"/>
      <c r="E10" s="437"/>
      <c r="F10" s="437"/>
      <c r="G10" s="437"/>
      <c r="H10" s="437"/>
      <c r="I10" s="437"/>
      <c r="J10" s="437"/>
      <c r="K10" s="437"/>
      <c r="L10" s="409"/>
      <c r="M10" s="409"/>
      <c r="N10" s="409"/>
      <c r="O10" s="409"/>
      <c r="P10" s="11"/>
      <c r="Q10" s="11"/>
      <c r="R10" s="11"/>
      <c r="S10" s="11"/>
      <c r="T10" s="11"/>
      <c r="U10" s="6"/>
      <c r="V10" s="6"/>
      <c r="W10" s="6"/>
      <c r="X10" s="6"/>
      <c r="Y10" s="6"/>
      <c r="Z10" s="409"/>
      <c r="AA10" s="409"/>
      <c r="AB10" s="409"/>
      <c r="AC10" s="13"/>
      <c r="AD10" s="13"/>
      <c r="AE10" s="13"/>
      <c r="AF10" s="409"/>
      <c r="AG10" s="409"/>
      <c r="AH10" s="409"/>
      <c r="AI10" s="13"/>
      <c r="AJ10" s="13"/>
      <c r="AK10" s="13"/>
      <c r="AL10" s="409"/>
      <c r="AM10" s="409"/>
      <c r="AN10" s="409"/>
      <c r="AO10" s="13"/>
      <c r="AP10" s="13"/>
      <c r="AQ10" s="13"/>
      <c r="AR10" s="409"/>
      <c r="AS10" s="409"/>
      <c r="AT10" s="409"/>
      <c r="AU10" s="13"/>
      <c r="AV10" s="13"/>
      <c r="AW10" s="13"/>
      <c r="AX10" s="409"/>
      <c r="AY10" s="409"/>
      <c r="AZ10" s="409"/>
      <c r="BA10" s="13"/>
      <c r="BB10" s="13"/>
    </row>
    <row r="11" spans="1:54" ht="15.75" hidden="1" thickBot="1" x14ac:dyDescent="0.3">
      <c r="A11" s="6"/>
      <c r="B11" s="6"/>
      <c r="C11" s="289"/>
      <c r="D11" s="6"/>
      <c r="E11" s="6"/>
      <c r="F11" s="6"/>
      <c r="G11" s="6"/>
      <c r="H11" s="6"/>
      <c r="I11" s="6"/>
      <c r="J11" s="6"/>
      <c r="K11" s="6"/>
      <c r="L11" s="6"/>
      <c r="M11" s="6"/>
      <c r="N11" s="6"/>
      <c r="O11" s="6"/>
      <c r="P11" s="6"/>
      <c r="Q11" s="6"/>
      <c r="R11" s="6"/>
      <c r="S11" s="6"/>
      <c r="T11" s="6"/>
      <c r="U11" s="6"/>
      <c r="V11" s="6"/>
      <c r="W11" s="6"/>
      <c r="X11" s="6"/>
      <c r="Y11" s="6"/>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1:54" ht="15" customHeight="1" x14ac:dyDescent="0.25">
      <c r="A12" s="410" t="s">
        <v>8</v>
      </c>
      <c r="B12" s="411"/>
      <c r="C12" s="290"/>
      <c r="D12" s="416"/>
      <c r="E12" s="417"/>
      <c r="F12" s="417"/>
      <c r="G12" s="417"/>
      <c r="H12" s="417"/>
      <c r="I12" s="417"/>
      <c r="J12" s="417"/>
      <c r="K12" s="417"/>
      <c r="L12" s="417"/>
      <c r="M12" s="417"/>
      <c r="N12" s="417"/>
      <c r="O12" s="417"/>
      <c r="P12" s="417"/>
      <c r="Q12" s="417"/>
      <c r="R12" s="417"/>
      <c r="S12" s="417"/>
      <c r="T12" s="417"/>
      <c r="U12" s="417"/>
      <c r="V12" s="417"/>
      <c r="W12" s="417"/>
      <c r="X12" s="417"/>
      <c r="Y12" s="417"/>
      <c r="Z12" s="420" t="s">
        <v>9</v>
      </c>
      <c r="AA12" s="420"/>
      <c r="AB12" s="420"/>
      <c r="AC12" s="420"/>
      <c r="AD12" s="420"/>
      <c r="AE12" s="420"/>
      <c r="AF12" s="421" t="s">
        <v>9</v>
      </c>
      <c r="AG12" s="421"/>
      <c r="AH12" s="421"/>
      <c r="AI12" s="421"/>
      <c r="AJ12" s="421"/>
      <c r="AK12" s="421"/>
      <c r="AL12" s="420" t="s">
        <v>9</v>
      </c>
      <c r="AM12" s="420"/>
      <c r="AN12" s="420"/>
      <c r="AO12" s="420"/>
      <c r="AP12" s="420"/>
      <c r="AQ12" s="420"/>
      <c r="AR12" s="422" t="s">
        <v>9</v>
      </c>
      <c r="AS12" s="422"/>
      <c r="AT12" s="422"/>
      <c r="AU12" s="422"/>
      <c r="AV12" s="422"/>
      <c r="AW12" s="422"/>
      <c r="AX12" s="423" t="s">
        <v>9</v>
      </c>
      <c r="AY12" s="423"/>
      <c r="AZ12" s="423"/>
      <c r="BA12" s="423"/>
      <c r="BB12" s="423"/>
    </row>
    <row r="13" spans="1:54" ht="15.75" thickBot="1" x14ac:dyDescent="0.3">
      <c r="A13" s="412"/>
      <c r="B13" s="413"/>
      <c r="C13" s="291"/>
      <c r="D13" s="418"/>
      <c r="E13" s="419"/>
      <c r="F13" s="419"/>
      <c r="G13" s="419"/>
      <c r="H13" s="419"/>
      <c r="I13" s="419"/>
      <c r="J13" s="419"/>
      <c r="K13" s="419"/>
      <c r="L13" s="419"/>
      <c r="M13" s="419"/>
      <c r="N13" s="419"/>
      <c r="O13" s="419"/>
      <c r="P13" s="419"/>
      <c r="Q13" s="419"/>
      <c r="R13" s="419"/>
      <c r="S13" s="419"/>
      <c r="T13" s="419"/>
      <c r="U13" s="419"/>
      <c r="V13" s="419"/>
      <c r="W13" s="419"/>
      <c r="X13" s="419"/>
      <c r="Y13" s="419"/>
      <c r="Z13" s="424" t="s">
        <v>10</v>
      </c>
      <c r="AA13" s="424"/>
      <c r="AB13" s="424"/>
      <c r="AC13" s="424"/>
      <c r="AD13" s="424"/>
      <c r="AE13" s="424"/>
      <c r="AF13" s="425" t="s">
        <v>11</v>
      </c>
      <c r="AG13" s="425"/>
      <c r="AH13" s="425"/>
      <c r="AI13" s="425"/>
      <c r="AJ13" s="425"/>
      <c r="AK13" s="425"/>
      <c r="AL13" s="424" t="s">
        <v>12</v>
      </c>
      <c r="AM13" s="424"/>
      <c r="AN13" s="424"/>
      <c r="AO13" s="424"/>
      <c r="AP13" s="424"/>
      <c r="AQ13" s="424"/>
      <c r="AR13" s="426" t="s">
        <v>13</v>
      </c>
      <c r="AS13" s="426"/>
      <c r="AT13" s="426"/>
      <c r="AU13" s="426"/>
      <c r="AV13" s="426"/>
      <c r="AW13" s="426"/>
      <c r="AX13" s="427" t="s">
        <v>14</v>
      </c>
      <c r="AY13" s="427"/>
      <c r="AZ13" s="427"/>
      <c r="BA13" s="427"/>
      <c r="BB13" s="427"/>
    </row>
    <row r="14" spans="1:54" ht="15" customHeight="1" x14ac:dyDescent="0.25">
      <c r="A14" s="414"/>
      <c r="B14" s="415"/>
      <c r="C14" s="291"/>
      <c r="D14" s="428" t="s">
        <v>15</v>
      </c>
      <c r="E14" s="428"/>
      <c r="F14" s="428"/>
      <c r="G14" s="428"/>
      <c r="H14" s="428"/>
      <c r="I14" s="428"/>
      <c r="J14" s="428"/>
      <c r="K14" s="428"/>
      <c r="L14" s="428"/>
      <c r="M14" s="428"/>
      <c r="N14" s="428"/>
      <c r="O14" s="428"/>
      <c r="P14" s="428"/>
      <c r="Q14" s="428"/>
      <c r="R14" s="428"/>
      <c r="S14" s="429"/>
      <c r="T14" s="14"/>
      <c r="U14" s="430" t="s">
        <v>16</v>
      </c>
      <c r="V14" s="430"/>
      <c r="W14" s="430"/>
      <c r="X14" s="430"/>
      <c r="Y14" s="430"/>
      <c r="Z14" s="385" t="s">
        <v>17</v>
      </c>
      <c r="AA14" s="385"/>
      <c r="AB14" s="385"/>
      <c r="AC14" s="431" t="s">
        <v>18</v>
      </c>
      <c r="AD14" s="385" t="s">
        <v>19</v>
      </c>
      <c r="AE14" s="385" t="s">
        <v>20</v>
      </c>
      <c r="AF14" s="406" t="s">
        <v>17</v>
      </c>
      <c r="AG14" s="406"/>
      <c r="AH14" s="406"/>
      <c r="AI14" s="406" t="s">
        <v>18</v>
      </c>
      <c r="AJ14" s="406" t="s">
        <v>19</v>
      </c>
      <c r="AK14" s="406" t="s">
        <v>20</v>
      </c>
      <c r="AL14" s="385" t="s">
        <v>17</v>
      </c>
      <c r="AM14" s="385"/>
      <c r="AN14" s="385"/>
      <c r="AO14" s="385" t="s">
        <v>18</v>
      </c>
      <c r="AP14" s="385" t="s">
        <v>19</v>
      </c>
      <c r="AQ14" s="385" t="s">
        <v>20</v>
      </c>
      <c r="AR14" s="404" t="s">
        <v>17</v>
      </c>
      <c r="AS14" s="404"/>
      <c r="AT14" s="404"/>
      <c r="AU14" s="404" t="s">
        <v>18</v>
      </c>
      <c r="AV14" s="404" t="s">
        <v>19</v>
      </c>
      <c r="AW14" s="404" t="s">
        <v>20</v>
      </c>
      <c r="AX14" s="387" t="s">
        <v>17</v>
      </c>
      <c r="AY14" s="387"/>
      <c r="AZ14" s="387"/>
      <c r="BA14" s="387" t="s">
        <v>18</v>
      </c>
      <c r="BB14" s="389" t="s">
        <v>21</v>
      </c>
    </row>
    <row r="15" spans="1:54" ht="51.75" thickBot="1" x14ac:dyDescent="0.3">
      <c r="A15" s="15" t="s">
        <v>22</v>
      </c>
      <c r="B15" s="16" t="s">
        <v>23</v>
      </c>
      <c r="C15" s="391" t="s">
        <v>24</v>
      </c>
      <c r="D15" s="17" t="s">
        <v>25</v>
      </c>
      <c r="E15" s="18" t="s">
        <v>26</v>
      </c>
      <c r="F15" s="18" t="s">
        <v>27</v>
      </c>
      <c r="G15" s="18" t="s">
        <v>28</v>
      </c>
      <c r="H15" s="18" t="s">
        <v>29</v>
      </c>
      <c r="I15" s="18" t="s">
        <v>30</v>
      </c>
      <c r="J15" s="18" t="s">
        <v>31</v>
      </c>
      <c r="K15" s="18" t="s">
        <v>32</v>
      </c>
      <c r="L15" s="18" t="s">
        <v>33</v>
      </c>
      <c r="M15" s="18" t="s">
        <v>34</v>
      </c>
      <c r="N15" s="18" t="s">
        <v>35</v>
      </c>
      <c r="O15" s="18" t="s">
        <v>36</v>
      </c>
      <c r="P15" s="18" t="s">
        <v>37</v>
      </c>
      <c r="Q15" s="18" t="s">
        <v>38</v>
      </c>
      <c r="R15" s="18" t="s">
        <v>39</v>
      </c>
      <c r="S15" s="18" t="s">
        <v>40</v>
      </c>
      <c r="T15" s="18" t="s">
        <v>41</v>
      </c>
      <c r="U15" s="19" t="s">
        <v>42</v>
      </c>
      <c r="V15" s="19" t="s">
        <v>43</v>
      </c>
      <c r="W15" s="393" t="s">
        <v>44</v>
      </c>
      <c r="X15" s="394"/>
      <c r="Y15" s="19" t="s">
        <v>45</v>
      </c>
      <c r="Z15" s="20" t="s">
        <v>28</v>
      </c>
      <c r="AA15" s="21" t="s">
        <v>46</v>
      </c>
      <c r="AB15" s="21" t="s">
        <v>47</v>
      </c>
      <c r="AC15" s="432"/>
      <c r="AD15" s="386"/>
      <c r="AE15" s="386"/>
      <c r="AF15" s="19" t="s">
        <v>28</v>
      </c>
      <c r="AG15" s="19" t="s">
        <v>46</v>
      </c>
      <c r="AH15" s="19" t="s">
        <v>47</v>
      </c>
      <c r="AI15" s="407"/>
      <c r="AJ15" s="407"/>
      <c r="AK15" s="407"/>
      <c r="AL15" s="21" t="s">
        <v>28</v>
      </c>
      <c r="AM15" s="21" t="s">
        <v>46</v>
      </c>
      <c r="AN15" s="21" t="s">
        <v>47</v>
      </c>
      <c r="AO15" s="386"/>
      <c r="AP15" s="386"/>
      <c r="AQ15" s="386"/>
      <c r="AR15" s="22" t="s">
        <v>28</v>
      </c>
      <c r="AS15" s="22" t="s">
        <v>46</v>
      </c>
      <c r="AT15" s="22" t="s">
        <v>47</v>
      </c>
      <c r="AU15" s="405"/>
      <c r="AV15" s="405"/>
      <c r="AW15" s="405"/>
      <c r="AX15" s="23" t="s">
        <v>28</v>
      </c>
      <c r="AY15" s="23" t="s">
        <v>46</v>
      </c>
      <c r="AZ15" s="23" t="s">
        <v>47</v>
      </c>
      <c r="BA15" s="388"/>
      <c r="BB15" s="390"/>
    </row>
    <row r="16" spans="1:54" ht="15.75" thickBot="1" x14ac:dyDescent="0.3">
      <c r="A16" s="24"/>
      <c r="B16" s="25"/>
      <c r="C16" s="392"/>
      <c r="D16" s="26" t="s">
        <v>48</v>
      </c>
      <c r="E16" s="27"/>
      <c r="F16" s="27" t="s">
        <v>48</v>
      </c>
      <c r="G16" s="27" t="s">
        <v>48</v>
      </c>
      <c r="H16" s="27" t="s">
        <v>48</v>
      </c>
      <c r="I16" s="27" t="s">
        <v>48</v>
      </c>
      <c r="J16" s="27" t="s">
        <v>48</v>
      </c>
      <c r="K16" s="27" t="s">
        <v>48</v>
      </c>
      <c r="L16" s="28" t="s">
        <v>48</v>
      </c>
      <c r="M16" s="28" t="s">
        <v>48</v>
      </c>
      <c r="N16" s="28" t="s">
        <v>48</v>
      </c>
      <c r="O16" s="28" t="s">
        <v>48</v>
      </c>
      <c r="P16" s="27" t="s">
        <v>48</v>
      </c>
      <c r="Q16" s="27" t="s">
        <v>48</v>
      </c>
      <c r="R16" s="27" t="s">
        <v>48</v>
      </c>
      <c r="S16" s="27" t="s">
        <v>48</v>
      </c>
      <c r="T16" s="27"/>
      <c r="U16" s="29" t="s">
        <v>49</v>
      </c>
      <c r="V16" s="29" t="s">
        <v>48</v>
      </c>
      <c r="W16" s="29" t="s">
        <v>50</v>
      </c>
      <c r="X16" s="29" t="s">
        <v>51</v>
      </c>
      <c r="Y16" s="29" t="s">
        <v>48</v>
      </c>
      <c r="Z16" s="30" t="s">
        <v>48</v>
      </c>
      <c r="AA16" s="30" t="s">
        <v>48</v>
      </c>
      <c r="AB16" s="30"/>
      <c r="AC16" s="31" t="s">
        <v>48</v>
      </c>
      <c r="AD16" s="30" t="s">
        <v>48</v>
      </c>
      <c r="AE16" s="30" t="s">
        <v>48</v>
      </c>
      <c r="AF16" s="29" t="s">
        <v>48</v>
      </c>
      <c r="AG16" s="29" t="s">
        <v>48</v>
      </c>
      <c r="AH16" s="29" t="s">
        <v>48</v>
      </c>
      <c r="AI16" s="29" t="s">
        <v>48</v>
      </c>
      <c r="AJ16" s="29" t="s">
        <v>48</v>
      </c>
      <c r="AK16" s="29" t="s">
        <v>48</v>
      </c>
      <c r="AL16" s="30" t="s">
        <v>48</v>
      </c>
      <c r="AM16" s="30" t="s">
        <v>48</v>
      </c>
      <c r="AN16" s="30" t="s">
        <v>48</v>
      </c>
      <c r="AO16" s="30"/>
      <c r="AP16" s="30" t="s">
        <v>48</v>
      </c>
      <c r="AQ16" s="30" t="s">
        <v>48</v>
      </c>
      <c r="AR16" s="32" t="s">
        <v>48</v>
      </c>
      <c r="AS16" s="32" t="s">
        <v>48</v>
      </c>
      <c r="AT16" s="32" t="s">
        <v>48</v>
      </c>
      <c r="AU16" s="32" t="s">
        <v>48</v>
      </c>
      <c r="AV16" s="32" t="s">
        <v>48</v>
      </c>
      <c r="AW16" s="32" t="s">
        <v>48</v>
      </c>
      <c r="AX16" s="33" t="s">
        <v>48</v>
      </c>
      <c r="AY16" s="33"/>
      <c r="AZ16" s="33" t="s">
        <v>48</v>
      </c>
      <c r="BA16" s="33" t="s">
        <v>48</v>
      </c>
      <c r="BB16" s="34" t="s">
        <v>48</v>
      </c>
    </row>
    <row r="17" spans="1:54" ht="102.75" customHeight="1" thickBot="1" x14ac:dyDescent="0.3">
      <c r="A17" s="35" t="s">
        <v>52</v>
      </c>
      <c r="B17" s="395" t="s">
        <v>53</v>
      </c>
      <c r="C17" s="378" t="s">
        <v>54</v>
      </c>
      <c r="D17" s="36" t="s">
        <v>55</v>
      </c>
      <c r="E17" s="37">
        <v>0.05</v>
      </c>
      <c r="F17" s="38" t="s">
        <v>56</v>
      </c>
      <c r="G17" s="39" t="s">
        <v>57</v>
      </c>
      <c r="H17" s="39" t="s">
        <v>58</v>
      </c>
      <c r="I17" s="38">
        <v>0</v>
      </c>
      <c r="J17" s="38" t="s">
        <v>291</v>
      </c>
      <c r="K17" s="279" t="s">
        <v>292</v>
      </c>
      <c r="L17" s="41">
        <v>0</v>
      </c>
      <c r="M17" s="41">
        <v>0.2</v>
      </c>
      <c r="N17" s="41">
        <v>0.3</v>
      </c>
      <c r="O17" s="41">
        <v>0.5</v>
      </c>
      <c r="P17" s="41">
        <v>1</v>
      </c>
      <c r="Q17" s="40" t="s">
        <v>60</v>
      </c>
      <c r="R17" s="40" t="s">
        <v>61</v>
      </c>
      <c r="S17" s="40" t="s">
        <v>62</v>
      </c>
      <c r="T17" s="40" t="s">
        <v>63</v>
      </c>
      <c r="U17" s="40" t="s">
        <v>64</v>
      </c>
      <c r="V17" s="40"/>
      <c r="W17" s="40"/>
      <c r="X17" s="42" t="s">
        <v>65</v>
      </c>
      <c r="Y17" s="43">
        <v>40000000</v>
      </c>
      <c r="Z17" s="332" t="s">
        <v>57</v>
      </c>
      <c r="AA17" s="332">
        <v>0</v>
      </c>
      <c r="AB17" s="333">
        <v>0</v>
      </c>
      <c r="AC17" s="320"/>
      <c r="AD17" s="46"/>
      <c r="AE17" s="46"/>
      <c r="AF17" s="44" t="str">
        <f t="shared" ref="AF17:AF71" si="0">G17</f>
        <v>Ejecución plan de acción del CLG</v>
      </c>
      <c r="AG17" s="298">
        <f>M17</f>
        <v>0.2</v>
      </c>
      <c r="AH17" s="48">
        <v>0.2</v>
      </c>
      <c r="AI17" s="45">
        <f>(AH17/AG17)</f>
        <v>1</v>
      </c>
      <c r="AJ17" s="38" t="s">
        <v>340</v>
      </c>
      <c r="AK17" s="38" t="s">
        <v>330</v>
      </c>
      <c r="AL17" s="44" t="str">
        <f t="shared" ref="AL17:AL63" si="1">G17</f>
        <v>Ejecución plan de acción del CLG</v>
      </c>
      <c r="AM17" s="298">
        <f t="shared" ref="AM17:AN63" si="2">N17</f>
        <v>0.3</v>
      </c>
      <c r="AN17" s="321">
        <v>0.3</v>
      </c>
      <c r="AO17" s="45">
        <f t="shared" ref="AO17:AO60" si="3">(AN17/AM17)</f>
        <v>1</v>
      </c>
      <c r="AP17" s="38" t="s">
        <v>388</v>
      </c>
      <c r="AQ17" s="38" t="s">
        <v>389</v>
      </c>
      <c r="AR17" s="44" t="str">
        <f t="shared" ref="AR17:AR71" si="4">G17</f>
        <v>Ejecución plan de acción del CLG</v>
      </c>
      <c r="AS17" s="298">
        <f t="shared" ref="AS17:AS71" si="5">O17</f>
        <v>0.5</v>
      </c>
      <c r="AT17" s="49">
        <v>0.4</v>
      </c>
      <c r="AU17" s="45">
        <f t="shared" ref="AU17:AU71" si="6">(AT17/AS17)</f>
        <v>0.8</v>
      </c>
      <c r="AV17" s="44" t="s">
        <v>434</v>
      </c>
      <c r="AW17" s="38" t="s">
        <v>435</v>
      </c>
      <c r="AX17" s="44" t="str">
        <f t="shared" ref="AX17:AX71" si="7">G17</f>
        <v>Ejecución plan de acción del CLG</v>
      </c>
      <c r="AY17" s="44">
        <f t="shared" ref="AY17:AY71" si="8">P17</f>
        <v>1</v>
      </c>
      <c r="AZ17" s="51">
        <f t="shared" ref="AZ17:AZ71" si="9">IF(J17="CONSTANTE",AVERAGE(AB17,AH17,AN17,AT17),(SUM(AB17,AH17,AN17,AT17)))</f>
        <v>0.9</v>
      </c>
      <c r="BA17" s="52">
        <f>AT17+AN17+AH17+AA17</f>
        <v>0.89999999999999991</v>
      </c>
      <c r="BB17" s="53"/>
    </row>
    <row r="18" spans="1:54" ht="60.75" thickBot="1" x14ac:dyDescent="0.3">
      <c r="A18" s="54">
        <v>0</v>
      </c>
      <c r="B18" s="396"/>
      <c r="C18" s="379"/>
      <c r="D18" s="36" t="s">
        <v>66</v>
      </c>
      <c r="E18" s="37">
        <v>0.03</v>
      </c>
      <c r="F18" s="55" t="s">
        <v>56</v>
      </c>
      <c r="G18" s="56" t="s">
        <v>67</v>
      </c>
      <c r="H18" s="57" t="s">
        <v>68</v>
      </c>
      <c r="I18" s="40">
        <v>0</v>
      </c>
      <c r="J18" s="38" t="s">
        <v>291</v>
      </c>
      <c r="K18" s="280" t="s">
        <v>293</v>
      </c>
      <c r="L18" s="58"/>
      <c r="M18" s="58"/>
      <c r="N18" s="58">
        <v>1</v>
      </c>
      <c r="O18" s="58"/>
      <c r="P18" s="55">
        <v>1</v>
      </c>
      <c r="Q18" s="55" t="s">
        <v>60</v>
      </c>
      <c r="R18" s="55" t="s">
        <v>71</v>
      </c>
      <c r="S18" s="40" t="s">
        <v>72</v>
      </c>
      <c r="T18" s="55" t="s">
        <v>63</v>
      </c>
      <c r="U18" s="40" t="s">
        <v>64</v>
      </c>
      <c r="V18" s="40"/>
      <c r="W18" s="40"/>
      <c r="X18" s="42" t="s">
        <v>65</v>
      </c>
      <c r="Y18" s="43">
        <v>5000000</v>
      </c>
      <c r="Z18" s="332" t="s">
        <v>67</v>
      </c>
      <c r="AA18" s="332">
        <v>0</v>
      </c>
      <c r="AB18" s="333">
        <v>0</v>
      </c>
      <c r="AC18" s="320"/>
      <c r="AD18" s="46"/>
      <c r="AE18" s="46"/>
      <c r="AF18" s="44" t="str">
        <f t="shared" si="0"/>
        <v>Avance del cumplimiento físico logrado en el plan de desarrollo</v>
      </c>
      <c r="AG18" s="302">
        <f>M18</f>
        <v>0</v>
      </c>
      <c r="AH18" s="48"/>
      <c r="AI18" s="45"/>
      <c r="AJ18" s="38"/>
      <c r="AK18" s="38"/>
      <c r="AL18" s="44" t="str">
        <f t="shared" si="1"/>
        <v>Avance del cumplimiento físico logrado en el plan de desarrollo</v>
      </c>
      <c r="AM18" s="44">
        <f t="shared" si="2"/>
        <v>1</v>
      </c>
      <c r="AN18" s="38">
        <v>0</v>
      </c>
      <c r="AO18" s="45">
        <f t="shared" si="3"/>
        <v>0</v>
      </c>
      <c r="AP18" s="38" t="s">
        <v>390</v>
      </c>
      <c r="AQ18" s="324" t="s">
        <v>391</v>
      </c>
      <c r="AR18" s="44" t="str">
        <f t="shared" si="4"/>
        <v>Avance del cumplimiento físico logrado en el plan de desarrollo</v>
      </c>
      <c r="AS18" s="298">
        <f t="shared" si="5"/>
        <v>0</v>
      </c>
      <c r="AT18" s="49">
        <v>0</v>
      </c>
      <c r="AU18" s="45" t="e">
        <f t="shared" si="6"/>
        <v>#DIV/0!</v>
      </c>
      <c r="AV18" s="50"/>
      <c r="AW18" s="38"/>
      <c r="AX18" s="44" t="str">
        <f t="shared" si="7"/>
        <v>Avance del cumplimiento físico logrado en el plan de desarrollo</v>
      </c>
      <c r="AY18" s="44">
        <f t="shared" si="8"/>
        <v>1</v>
      </c>
      <c r="AZ18" s="51">
        <f t="shared" si="9"/>
        <v>0</v>
      </c>
      <c r="BA18" s="52">
        <f t="shared" ref="BA18:BA42" si="10">AT18+AN18+AH18+AA18</f>
        <v>0</v>
      </c>
      <c r="BB18" s="53"/>
    </row>
    <row r="19" spans="1:54" ht="255.75" thickBot="1" x14ac:dyDescent="0.3">
      <c r="A19" s="35">
        <v>3</v>
      </c>
      <c r="B19" s="396"/>
      <c r="C19" s="379"/>
      <c r="D19" s="59" t="s">
        <v>73</v>
      </c>
      <c r="E19" s="37">
        <v>0.1</v>
      </c>
      <c r="F19" s="60" t="s">
        <v>56</v>
      </c>
      <c r="G19" s="57" t="s">
        <v>74</v>
      </c>
      <c r="H19" s="61" t="s">
        <v>75</v>
      </c>
      <c r="I19" s="40">
        <v>0</v>
      </c>
      <c r="J19" s="38" t="s">
        <v>291</v>
      </c>
      <c r="K19" s="281" t="s">
        <v>294</v>
      </c>
      <c r="L19" s="41">
        <v>0</v>
      </c>
      <c r="M19" s="41">
        <v>0.02</v>
      </c>
      <c r="N19" s="41">
        <v>0.03</v>
      </c>
      <c r="O19" s="41">
        <v>0.1</v>
      </c>
      <c r="P19" s="41">
        <v>0.15</v>
      </c>
      <c r="Q19" s="40" t="s">
        <v>60</v>
      </c>
      <c r="R19" s="40" t="s">
        <v>76</v>
      </c>
      <c r="S19" s="40" t="s">
        <v>72</v>
      </c>
      <c r="T19" s="40" t="s">
        <v>63</v>
      </c>
      <c r="U19" s="40" t="s">
        <v>77</v>
      </c>
      <c r="V19" s="40"/>
      <c r="W19" s="40"/>
      <c r="X19" s="42" t="s">
        <v>78</v>
      </c>
      <c r="Y19" s="43">
        <v>23106000000</v>
      </c>
      <c r="Z19" s="332" t="s">
        <v>74</v>
      </c>
      <c r="AA19" s="332">
        <v>0</v>
      </c>
      <c r="AB19" s="333">
        <v>0</v>
      </c>
      <c r="AC19" s="320"/>
      <c r="AD19" s="46"/>
      <c r="AE19" s="46"/>
      <c r="AF19" s="44" t="str">
        <f t="shared" si="0"/>
        <v>Ejercicios de Dialogo Social en lo Local</v>
      </c>
      <c r="AG19" s="300">
        <f>M19</f>
        <v>0.02</v>
      </c>
      <c r="AH19" s="308">
        <v>3.1938190770137473E-2</v>
      </c>
      <c r="AI19" s="45">
        <v>1</v>
      </c>
      <c r="AJ19" s="38" t="s">
        <v>341</v>
      </c>
      <c r="AK19" s="38" t="s">
        <v>365</v>
      </c>
      <c r="AL19" s="44" t="str">
        <f t="shared" si="1"/>
        <v>Ejercicios de Dialogo Social en lo Local</v>
      </c>
      <c r="AM19" s="298">
        <v>0.1</v>
      </c>
      <c r="AN19" s="321">
        <v>0.12</v>
      </c>
      <c r="AO19" s="45">
        <v>1</v>
      </c>
      <c r="AP19" s="38" t="s">
        <v>392</v>
      </c>
      <c r="AQ19" s="325" t="s">
        <v>393</v>
      </c>
      <c r="AR19" s="44" t="str">
        <f t="shared" si="4"/>
        <v>Ejercicios de Dialogo Social en lo Local</v>
      </c>
      <c r="AS19" s="298">
        <f t="shared" si="5"/>
        <v>0.1</v>
      </c>
      <c r="AT19" s="49">
        <v>0.19</v>
      </c>
      <c r="AU19" s="45">
        <f t="shared" si="6"/>
        <v>1.9</v>
      </c>
      <c r="AV19" s="50" t="s">
        <v>441</v>
      </c>
      <c r="AW19" s="38" t="s">
        <v>442</v>
      </c>
      <c r="AX19" s="44" t="str">
        <f t="shared" si="7"/>
        <v>Ejercicios de Dialogo Social en lo Local</v>
      </c>
      <c r="AY19" s="44">
        <f t="shared" si="8"/>
        <v>0.15</v>
      </c>
      <c r="AZ19" s="51">
        <f t="shared" si="9"/>
        <v>0.34193819077013748</v>
      </c>
      <c r="BA19" s="52">
        <f t="shared" si="10"/>
        <v>0.34193819077013748</v>
      </c>
      <c r="BB19" s="53"/>
    </row>
    <row r="20" spans="1:54" ht="31.5" customHeight="1" thickBot="1" x14ac:dyDescent="0.3">
      <c r="A20" s="54">
        <v>4</v>
      </c>
      <c r="B20" s="396"/>
      <c r="C20" s="380"/>
      <c r="D20" s="62" t="s">
        <v>79</v>
      </c>
      <c r="E20" s="63">
        <f>SUM(E17:E19)</f>
        <v>0.18</v>
      </c>
      <c r="F20" s="64"/>
      <c r="G20" s="65"/>
      <c r="H20" s="66"/>
      <c r="I20" s="67"/>
      <c r="J20" s="68"/>
      <c r="K20" s="282"/>
      <c r="L20" s="70"/>
      <c r="M20" s="70"/>
      <c r="N20" s="71"/>
      <c r="O20" s="71"/>
      <c r="P20" s="69"/>
      <c r="Q20" s="69"/>
      <c r="R20" s="69"/>
      <c r="S20" s="69"/>
      <c r="T20" s="69"/>
      <c r="U20" s="69"/>
      <c r="V20" s="69"/>
      <c r="W20" s="69"/>
      <c r="X20" s="72"/>
      <c r="Y20" s="73"/>
      <c r="Z20" s="332"/>
      <c r="AA20" s="332"/>
      <c r="AB20" s="333"/>
      <c r="AC20" s="320"/>
      <c r="AD20" s="46"/>
      <c r="AE20" s="46"/>
      <c r="AF20" s="44"/>
      <c r="AG20" s="47"/>
      <c r="AH20" s="48"/>
      <c r="AI20" s="45"/>
      <c r="AJ20" s="38"/>
      <c r="AK20" s="38"/>
      <c r="AL20" s="44"/>
      <c r="AM20" s="44"/>
      <c r="AN20" s="38"/>
      <c r="AO20" s="45"/>
      <c r="AP20" s="38"/>
      <c r="AQ20" s="38"/>
      <c r="AR20" s="44"/>
      <c r="AS20" s="44"/>
      <c r="AT20" s="49"/>
      <c r="AU20" s="45"/>
      <c r="AV20" s="50"/>
      <c r="AW20" s="38"/>
      <c r="AX20" s="44"/>
      <c r="AY20" s="44"/>
      <c r="AZ20" s="51"/>
      <c r="BA20" s="52">
        <f t="shared" si="10"/>
        <v>0</v>
      </c>
      <c r="BB20" s="53"/>
    </row>
    <row r="21" spans="1:54" ht="111.75" customHeight="1" thickBot="1" x14ac:dyDescent="0.3">
      <c r="A21" s="35">
        <v>5</v>
      </c>
      <c r="B21" s="396"/>
      <c r="C21" s="398" t="s">
        <v>80</v>
      </c>
      <c r="D21" s="75" t="s">
        <v>81</v>
      </c>
      <c r="E21" s="76">
        <v>0.02</v>
      </c>
      <c r="F21" s="55" t="s">
        <v>56</v>
      </c>
      <c r="G21" s="77" t="s">
        <v>82</v>
      </c>
      <c r="H21" s="46" t="s">
        <v>83</v>
      </c>
      <c r="I21" s="40">
        <v>0</v>
      </c>
      <c r="J21" s="38" t="s">
        <v>291</v>
      </c>
      <c r="K21" s="279" t="s">
        <v>295</v>
      </c>
      <c r="L21" s="41">
        <v>0</v>
      </c>
      <c r="M21" s="41">
        <v>0.05</v>
      </c>
      <c r="N21" s="41">
        <v>0.1</v>
      </c>
      <c r="O21" s="41">
        <v>0.2</v>
      </c>
      <c r="P21" s="41">
        <v>0.35</v>
      </c>
      <c r="Q21" s="40" t="s">
        <v>60</v>
      </c>
      <c r="R21" s="41" t="s">
        <v>84</v>
      </c>
      <c r="S21" s="40" t="s">
        <v>85</v>
      </c>
      <c r="T21" s="40" t="s">
        <v>63</v>
      </c>
      <c r="U21" s="40" t="s">
        <v>64</v>
      </c>
      <c r="V21" s="40"/>
      <c r="W21" s="40"/>
      <c r="X21" s="42" t="s">
        <v>65</v>
      </c>
      <c r="Y21" s="43"/>
      <c r="Z21" s="332" t="s">
        <v>82</v>
      </c>
      <c r="AA21" s="332">
        <v>0</v>
      </c>
      <c r="AB21" s="333">
        <v>0</v>
      </c>
      <c r="AC21" s="320"/>
      <c r="AD21" s="46"/>
      <c r="AE21" s="46"/>
      <c r="AF21" s="44" t="str">
        <f t="shared" si="0"/>
        <v>Implementaciòn del plan de intervenmciòn local</v>
      </c>
      <c r="AG21" s="300">
        <f>M21</f>
        <v>0.05</v>
      </c>
      <c r="AH21" s="48">
        <v>0.05</v>
      </c>
      <c r="AI21" s="45">
        <f t="shared" ref="AI21:AI60" si="11">(AH21/AG21)</f>
        <v>1</v>
      </c>
      <c r="AJ21" s="38" t="s">
        <v>331</v>
      </c>
      <c r="AK21" s="38" t="s">
        <v>360</v>
      </c>
      <c r="AL21" s="44" t="str">
        <f t="shared" si="1"/>
        <v>Implementaciòn del plan de intervenmciòn local</v>
      </c>
      <c r="AM21" s="298">
        <f t="shared" si="2"/>
        <v>0.1</v>
      </c>
      <c r="AN21" s="321">
        <v>0.22</v>
      </c>
      <c r="AO21" s="45">
        <v>1</v>
      </c>
      <c r="AP21" s="38" t="s">
        <v>394</v>
      </c>
      <c r="AQ21" s="38" t="s">
        <v>395</v>
      </c>
      <c r="AR21" s="44" t="str">
        <f t="shared" si="4"/>
        <v>Implementaciòn del plan de intervenmciòn local</v>
      </c>
      <c r="AS21" s="298">
        <f t="shared" si="5"/>
        <v>0.2</v>
      </c>
      <c r="AT21" s="49">
        <v>0.2</v>
      </c>
      <c r="AU21" s="45">
        <f t="shared" si="6"/>
        <v>1</v>
      </c>
      <c r="AV21" s="50" t="s">
        <v>476</v>
      </c>
      <c r="AW21" s="38" t="s">
        <v>477</v>
      </c>
      <c r="AX21" s="44" t="str">
        <f t="shared" si="7"/>
        <v>Implementaciòn del plan de intervenmciòn local</v>
      </c>
      <c r="AY21" s="44">
        <f t="shared" si="8"/>
        <v>0.35</v>
      </c>
      <c r="AZ21" s="51">
        <f t="shared" si="9"/>
        <v>0.47000000000000003</v>
      </c>
      <c r="BA21" s="52">
        <f t="shared" si="10"/>
        <v>0.47000000000000003</v>
      </c>
      <c r="BB21" s="53"/>
    </row>
    <row r="22" spans="1:54" ht="112.5" customHeight="1" thickBot="1" x14ac:dyDescent="0.3">
      <c r="A22" s="54">
        <v>6</v>
      </c>
      <c r="B22" s="396"/>
      <c r="C22" s="399"/>
      <c r="D22" s="78" t="s">
        <v>86</v>
      </c>
      <c r="E22" s="79">
        <v>0.04</v>
      </c>
      <c r="F22" s="60" t="s">
        <v>87</v>
      </c>
      <c r="G22" s="80" t="s">
        <v>88</v>
      </c>
      <c r="H22" s="81" t="s">
        <v>89</v>
      </c>
      <c r="I22" s="82" t="s">
        <v>90</v>
      </c>
      <c r="J22" s="82" t="s">
        <v>291</v>
      </c>
      <c r="K22" s="281" t="s">
        <v>296</v>
      </c>
      <c r="L22" s="83">
        <v>0.25</v>
      </c>
      <c r="M22" s="83">
        <v>0.25</v>
      </c>
      <c r="N22" s="84">
        <v>0.25</v>
      </c>
      <c r="O22" s="85">
        <v>0.25</v>
      </c>
      <c r="P22" s="86">
        <v>1</v>
      </c>
      <c r="Q22" s="82" t="s">
        <v>60</v>
      </c>
      <c r="R22" s="41" t="s">
        <v>84</v>
      </c>
      <c r="S22" s="82" t="s">
        <v>91</v>
      </c>
      <c r="T22" s="82" t="s">
        <v>63</v>
      </c>
      <c r="U22" s="87" t="s">
        <v>64</v>
      </c>
      <c r="V22" s="87" t="s">
        <v>92</v>
      </c>
      <c r="W22" s="87"/>
      <c r="X22" s="88" t="s">
        <v>65</v>
      </c>
      <c r="Y22" s="89"/>
      <c r="Z22" s="334" t="s">
        <v>88</v>
      </c>
      <c r="AA22" s="326">
        <v>0.25</v>
      </c>
      <c r="AB22" s="335">
        <v>0.25</v>
      </c>
      <c r="AC22" s="320">
        <f t="shared" ref="AC22:AC60" si="12">AB22/AA22</f>
        <v>1</v>
      </c>
      <c r="AD22" s="93"/>
      <c r="AE22" s="93"/>
      <c r="AF22" s="90" t="str">
        <f t="shared" si="0"/>
        <v>Lineas de acción de DDHH incrementadas</v>
      </c>
      <c r="AG22" s="303">
        <f>M22</f>
        <v>0.25</v>
      </c>
      <c r="AH22" s="94">
        <v>0.25</v>
      </c>
      <c r="AI22" s="92">
        <f t="shared" si="11"/>
        <v>1</v>
      </c>
      <c r="AJ22" s="91" t="s">
        <v>342</v>
      </c>
      <c r="AK22" s="91" t="s">
        <v>361</v>
      </c>
      <c r="AL22" s="90" t="str">
        <f t="shared" si="1"/>
        <v>Lineas de acción de DDHH incrementadas</v>
      </c>
      <c r="AM22" s="326">
        <f t="shared" si="2"/>
        <v>0.25</v>
      </c>
      <c r="AN22" s="326">
        <f t="shared" si="2"/>
        <v>0.25</v>
      </c>
      <c r="AO22" s="92">
        <f t="shared" si="3"/>
        <v>1</v>
      </c>
      <c r="AP22" s="91" t="s">
        <v>396</v>
      </c>
      <c r="AQ22" s="91" t="s">
        <v>397</v>
      </c>
      <c r="AR22" s="90" t="str">
        <f t="shared" si="4"/>
        <v>Lineas de acción de DDHH incrementadas</v>
      </c>
      <c r="AS22" s="326">
        <f t="shared" si="5"/>
        <v>0.25</v>
      </c>
      <c r="AT22" s="95">
        <v>0.25</v>
      </c>
      <c r="AU22" s="92">
        <f t="shared" si="6"/>
        <v>1</v>
      </c>
      <c r="AV22" s="50" t="s">
        <v>476</v>
      </c>
      <c r="AW22" s="38" t="s">
        <v>477</v>
      </c>
      <c r="AX22" s="44" t="str">
        <f t="shared" si="7"/>
        <v>Lineas de acción de DDHH incrementadas</v>
      </c>
      <c r="AY22" s="44">
        <f t="shared" si="8"/>
        <v>1</v>
      </c>
      <c r="AZ22" s="51">
        <f t="shared" si="9"/>
        <v>1</v>
      </c>
      <c r="BA22" s="52">
        <f t="shared" si="10"/>
        <v>1</v>
      </c>
      <c r="BB22" s="53"/>
    </row>
    <row r="23" spans="1:54" ht="26.25" customHeight="1" thickBot="1" x14ac:dyDescent="0.3">
      <c r="A23" s="35">
        <v>7</v>
      </c>
      <c r="B23" s="396"/>
      <c r="C23" s="400"/>
      <c r="D23" s="97" t="s">
        <v>79</v>
      </c>
      <c r="E23" s="76">
        <f>SUM(E21:E22)</f>
        <v>0.06</v>
      </c>
      <c r="F23" s="55"/>
      <c r="G23" s="98"/>
      <c r="H23" s="99"/>
      <c r="I23" s="55"/>
      <c r="J23" s="55"/>
      <c r="K23" s="282"/>
      <c r="L23" s="100"/>
      <c r="M23" s="100"/>
      <c r="N23" s="99"/>
      <c r="O23" s="101"/>
      <c r="P23" s="55"/>
      <c r="Q23" s="55"/>
      <c r="R23" s="55"/>
      <c r="S23" s="55"/>
      <c r="T23" s="55"/>
      <c r="U23" s="55"/>
      <c r="V23" s="55"/>
      <c r="W23" s="55"/>
      <c r="X23" s="102"/>
      <c r="Y23" s="103"/>
      <c r="Z23" s="336"/>
      <c r="AA23" s="336"/>
      <c r="AB23" s="337"/>
      <c r="AC23" s="320"/>
      <c r="AD23" s="99"/>
      <c r="AE23" s="99"/>
      <c r="AF23" s="104"/>
      <c r="AG23" s="106"/>
      <c r="AH23" s="107"/>
      <c r="AI23" s="105"/>
      <c r="AJ23" s="55"/>
      <c r="AK23" s="55"/>
      <c r="AL23" s="104"/>
      <c r="AM23" s="104"/>
      <c r="AN23" s="55"/>
      <c r="AO23" s="105"/>
      <c r="AP23" s="55"/>
      <c r="AQ23" s="55"/>
      <c r="AR23" s="104"/>
      <c r="AS23" s="104"/>
      <c r="AT23" s="101"/>
      <c r="AU23" s="105"/>
      <c r="AV23" s="108"/>
      <c r="AW23" s="38"/>
      <c r="AX23" s="44"/>
      <c r="AY23" s="44"/>
      <c r="AZ23" s="51"/>
      <c r="BA23" s="52">
        <f t="shared" si="10"/>
        <v>0</v>
      </c>
      <c r="BB23" s="53"/>
    </row>
    <row r="24" spans="1:54" ht="409.6" thickBot="1" x14ac:dyDescent="0.3">
      <c r="A24" s="54">
        <v>8</v>
      </c>
      <c r="B24" s="396"/>
      <c r="C24" s="375" t="s">
        <v>93</v>
      </c>
      <c r="D24" s="109" t="s">
        <v>94</v>
      </c>
      <c r="E24" s="76">
        <v>0.02</v>
      </c>
      <c r="F24" s="110" t="s">
        <v>87</v>
      </c>
      <c r="G24" s="111" t="s">
        <v>95</v>
      </c>
      <c r="H24" s="112" t="s">
        <v>96</v>
      </c>
      <c r="I24" s="113" t="s">
        <v>97</v>
      </c>
      <c r="J24" s="113" t="s">
        <v>291</v>
      </c>
      <c r="K24" s="279" t="s">
        <v>297</v>
      </c>
      <c r="L24" s="40"/>
      <c r="M24" s="40"/>
      <c r="N24" s="131">
        <v>0.5</v>
      </c>
      <c r="O24" s="131">
        <v>0.5</v>
      </c>
      <c r="P24" s="131">
        <v>1</v>
      </c>
      <c r="Q24" s="113" t="s">
        <v>60</v>
      </c>
      <c r="R24" s="113" t="s">
        <v>98</v>
      </c>
      <c r="S24" s="113" t="s">
        <v>99</v>
      </c>
      <c r="T24" s="113" t="s">
        <v>63</v>
      </c>
      <c r="U24" s="113" t="s">
        <v>64</v>
      </c>
      <c r="V24" s="113"/>
      <c r="W24" s="113"/>
      <c r="X24" s="88" t="s">
        <v>65</v>
      </c>
      <c r="Y24" s="114"/>
      <c r="Z24" s="338" t="s">
        <v>95</v>
      </c>
      <c r="AA24" s="338">
        <v>0</v>
      </c>
      <c r="AB24" s="339">
        <v>0</v>
      </c>
      <c r="AC24" s="320"/>
      <c r="AD24" s="112"/>
      <c r="AE24" s="112"/>
      <c r="AF24" s="115" t="str">
        <f t="shared" si="0"/>
        <v>Mecanismos de respuesta oportuna</v>
      </c>
      <c r="AG24" s="117">
        <f>M24</f>
        <v>0</v>
      </c>
      <c r="AH24" s="118"/>
      <c r="AI24" s="116"/>
      <c r="AJ24" s="110"/>
      <c r="AK24" s="110"/>
      <c r="AL24" s="115" t="str">
        <f t="shared" si="1"/>
        <v>Mecanismos de respuesta oportuna</v>
      </c>
      <c r="AM24" s="327">
        <f t="shared" si="2"/>
        <v>0.5</v>
      </c>
      <c r="AN24" s="328">
        <v>0.5</v>
      </c>
      <c r="AO24" s="116">
        <f t="shared" si="3"/>
        <v>1</v>
      </c>
      <c r="AP24" s="110" t="s">
        <v>398</v>
      </c>
      <c r="AQ24" s="110"/>
      <c r="AR24" s="115" t="str">
        <f t="shared" si="4"/>
        <v>Mecanismos de respuesta oportuna</v>
      </c>
      <c r="AS24" s="327">
        <f t="shared" si="5"/>
        <v>0.5</v>
      </c>
      <c r="AT24" s="119">
        <v>0.5</v>
      </c>
      <c r="AU24" s="116">
        <f t="shared" si="6"/>
        <v>1</v>
      </c>
      <c r="AV24" s="120" t="s">
        <v>455</v>
      </c>
      <c r="AW24" s="38" t="s">
        <v>456</v>
      </c>
      <c r="AX24" s="44" t="str">
        <f t="shared" si="7"/>
        <v>Mecanismos de respuesta oportuna</v>
      </c>
      <c r="AY24" s="44">
        <f t="shared" si="8"/>
        <v>1</v>
      </c>
      <c r="AZ24" s="51">
        <f t="shared" si="9"/>
        <v>1</v>
      </c>
      <c r="BA24" s="52">
        <f t="shared" si="10"/>
        <v>1</v>
      </c>
      <c r="BB24" s="53"/>
    </row>
    <row r="25" spans="1:54" ht="165.75" thickBot="1" x14ac:dyDescent="0.3">
      <c r="A25" s="35">
        <v>9</v>
      </c>
      <c r="B25" s="396"/>
      <c r="C25" s="376"/>
      <c r="D25" s="121" t="s">
        <v>100</v>
      </c>
      <c r="E25" s="76">
        <v>0.01</v>
      </c>
      <c r="F25" s="110" t="s">
        <v>56</v>
      </c>
      <c r="G25" s="98" t="s">
        <v>101</v>
      </c>
      <c r="H25" s="112" t="s">
        <v>102</v>
      </c>
      <c r="I25" s="113" t="s">
        <v>103</v>
      </c>
      <c r="J25" s="38" t="s">
        <v>69</v>
      </c>
      <c r="K25" s="281" t="s">
        <v>298</v>
      </c>
      <c r="L25" s="83">
        <v>1</v>
      </c>
      <c r="M25" s="83">
        <v>1</v>
      </c>
      <c r="N25" s="122">
        <v>1</v>
      </c>
      <c r="O25" s="122">
        <v>1</v>
      </c>
      <c r="P25" s="122">
        <v>1</v>
      </c>
      <c r="Q25" s="113" t="s">
        <v>60</v>
      </c>
      <c r="R25" s="113" t="s">
        <v>104</v>
      </c>
      <c r="S25" s="113" t="s">
        <v>99</v>
      </c>
      <c r="T25" s="113" t="s">
        <v>105</v>
      </c>
      <c r="U25" s="40" t="s">
        <v>64</v>
      </c>
      <c r="V25" s="40"/>
      <c r="W25" s="40"/>
      <c r="X25" s="88" t="s">
        <v>65</v>
      </c>
      <c r="Y25" s="43"/>
      <c r="Z25" s="332" t="s">
        <v>101</v>
      </c>
      <c r="AA25" s="298">
        <v>1</v>
      </c>
      <c r="AB25" s="321">
        <v>1</v>
      </c>
      <c r="AC25" s="320">
        <f t="shared" si="12"/>
        <v>1</v>
      </c>
      <c r="AD25" s="46"/>
      <c r="AE25" s="46"/>
      <c r="AF25" s="44" t="str">
        <f t="shared" si="0"/>
        <v>Participación en convocatorias de la dirección de relaciones políticas</v>
      </c>
      <c r="AG25" s="301">
        <f>M25</f>
        <v>1</v>
      </c>
      <c r="AH25" s="48">
        <v>1</v>
      </c>
      <c r="AI25" s="45">
        <f t="shared" si="11"/>
        <v>1</v>
      </c>
      <c r="AJ25" s="38" t="s">
        <v>343</v>
      </c>
      <c r="AK25" s="38" t="s">
        <v>366</v>
      </c>
      <c r="AL25" s="44" t="str">
        <f t="shared" si="1"/>
        <v>Participación en convocatorias de la dirección de relaciones políticas</v>
      </c>
      <c r="AM25" s="298">
        <f t="shared" si="2"/>
        <v>1</v>
      </c>
      <c r="AN25" s="321">
        <v>1</v>
      </c>
      <c r="AO25" s="116">
        <f t="shared" si="3"/>
        <v>1</v>
      </c>
      <c r="AP25" s="38" t="s">
        <v>343</v>
      </c>
      <c r="AQ25" s="38" t="s">
        <v>366</v>
      </c>
      <c r="AR25" s="44" t="str">
        <f t="shared" si="4"/>
        <v>Participación en convocatorias de la dirección de relaciones políticas</v>
      </c>
      <c r="AS25" s="298">
        <f t="shared" si="5"/>
        <v>1</v>
      </c>
      <c r="AT25" s="49">
        <v>1</v>
      </c>
      <c r="AU25" s="45">
        <f t="shared" si="6"/>
        <v>1</v>
      </c>
      <c r="AV25" s="50" t="s">
        <v>457</v>
      </c>
      <c r="AW25" s="38" t="s">
        <v>458</v>
      </c>
      <c r="AX25" s="44" t="str">
        <f t="shared" si="7"/>
        <v>Participación en convocatorias de la dirección de relaciones políticas</v>
      </c>
      <c r="AY25" s="44">
        <f t="shared" si="8"/>
        <v>1</v>
      </c>
      <c r="AZ25" s="51">
        <f t="shared" si="9"/>
        <v>1</v>
      </c>
      <c r="BA25" s="52">
        <f t="shared" si="10"/>
        <v>4</v>
      </c>
      <c r="BB25" s="53"/>
    </row>
    <row r="26" spans="1:54" ht="75.75" thickBot="1" x14ac:dyDescent="0.3">
      <c r="A26" s="54">
        <v>10</v>
      </c>
      <c r="B26" s="396"/>
      <c r="C26" s="376"/>
      <c r="D26" s="123" t="s">
        <v>106</v>
      </c>
      <c r="E26" s="79">
        <v>0.01</v>
      </c>
      <c r="F26" s="124" t="s">
        <v>56</v>
      </c>
      <c r="G26" s="125" t="s">
        <v>107</v>
      </c>
      <c r="H26" s="81" t="s">
        <v>108</v>
      </c>
      <c r="I26" s="82">
        <v>0</v>
      </c>
      <c r="J26" s="82" t="s">
        <v>109</v>
      </c>
      <c r="K26" s="281" t="s">
        <v>299</v>
      </c>
      <c r="L26" s="126">
        <v>0</v>
      </c>
      <c r="M26" s="126">
        <v>0</v>
      </c>
      <c r="N26" s="127">
        <v>0</v>
      </c>
      <c r="O26" s="127">
        <v>1</v>
      </c>
      <c r="P26" s="82">
        <v>0</v>
      </c>
      <c r="Q26" s="82" t="s">
        <v>60</v>
      </c>
      <c r="R26" s="82" t="s">
        <v>110</v>
      </c>
      <c r="S26" s="82" t="s">
        <v>99</v>
      </c>
      <c r="T26" s="82" t="s">
        <v>105</v>
      </c>
      <c r="U26" s="87" t="s">
        <v>64</v>
      </c>
      <c r="V26" s="87"/>
      <c r="W26" s="87"/>
      <c r="X26" s="88" t="s">
        <v>65</v>
      </c>
      <c r="Y26" s="89"/>
      <c r="Z26" s="334" t="s">
        <v>107</v>
      </c>
      <c r="AA26" s="334">
        <v>0</v>
      </c>
      <c r="AB26" s="340">
        <v>0</v>
      </c>
      <c r="AC26" s="320"/>
      <c r="AD26" s="46"/>
      <c r="AE26" s="46"/>
      <c r="AF26" s="44" t="str">
        <f t="shared" si="0"/>
        <v>Mesa de trabajo con la JAL y la DRP en la Alcaldía Local</v>
      </c>
      <c r="AG26" s="47">
        <f t="shared" ref="AG26:AG63" si="13">M26</f>
        <v>0</v>
      </c>
      <c r="AH26" s="48"/>
      <c r="AI26" s="45"/>
      <c r="AJ26" s="38"/>
      <c r="AK26" s="38"/>
      <c r="AL26" s="44" t="str">
        <f t="shared" si="1"/>
        <v>Mesa de trabajo con la JAL y la DRP en la Alcaldía Local</v>
      </c>
      <c r="AM26" s="44">
        <f t="shared" si="2"/>
        <v>0</v>
      </c>
      <c r="AN26" s="38"/>
      <c r="AO26" s="45"/>
      <c r="AP26" s="38"/>
      <c r="AQ26" s="38"/>
      <c r="AR26" s="44" t="str">
        <f t="shared" si="4"/>
        <v>Mesa de trabajo con la JAL y la DRP en la Alcaldía Local</v>
      </c>
      <c r="AS26" s="44">
        <f t="shared" si="5"/>
        <v>1</v>
      </c>
      <c r="AT26" s="49">
        <v>0</v>
      </c>
      <c r="AU26" s="45">
        <f t="shared" si="6"/>
        <v>0</v>
      </c>
      <c r="AV26" s="50"/>
      <c r="AW26" s="38"/>
      <c r="AX26" s="44" t="str">
        <f t="shared" si="7"/>
        <v>Mesa de trabajo con la JAL y la DRP en la Alcaldía Local</v>
      </c>
      <c r="AY26" s="44">
        <f t="shared" si="8"/>
        <v>0</v>
      </c>
      <c r="AZ26" s="51">
        <f t="shared" si="9"/>
        <v>0</v>
      </c>
      <c r="BA26" s="52">
        <f t="shared" si="10"/>
        <v>0</v>
      </c>
      <c r="BB26" s="53"/>
    </row>
    <row r="27" spans="1:54" ht="19.5" thickBot="1" x14ac:dyDescent="0.3">
      <c r="A27" s="35">
        <v>11</v>
      </c>
      <c r="B27" s="396"/>
      <c r="C27" s="377"/>
      <c r="D27" s="128" t="s">
        <v>79</v>
      </c>
      <c r="E27" s="76">
        <f>SUM(E24:E26)</f>
        <v>0.04</v>
      </c>
      <c r="F27" s="55"/>
      <c r="G27" s="98"/>
      <c r="H27" s="99"/>
      <c r="I27" s="55"/>
      <c r="J27" s="55"/>
      <c r="K27" s="282"/>
      <c r="L27" s="100"/>
      <c r="M27" s="100"/>
      <c r="N27" s="99"/>
      <c r="O27" s="101"/>
      <c r="P27" s="55"/>
      <c r="Q27" s="55"/>
      <c r="R27" s="55"/>
      <c r="S27" s="55"/>
      <c r="T27" s="55"/>
      <c r="U27" s="55"/>
      <c r="V27" s="55"/>
      <c r="W27" s="55"/>
      <c r="X27" s="102"/>
      <c r="Y27" s="103"/>
      <c r="Z27" s="336"/>
      <c r="AA27" s="336"/>
      <c r="AB27" s="337"/>
      <c r="AC27" s="320"/>
      <c r="AD27" s="46"/>
      <c r="AE27" s="46"/>
      <c r="AF27" s="44"/>
      <c r="AG27" s="47"/>
      <c r="AH27" s="48"/>
      <c r="AI27" s="45"/>
      <c r="AJ27" s="38"/>
      <c r="AK27" s="38"/>
      <c r="AL27" s="44"/>
      <c r="AM27" s="44"/>
      <c r="AN27" s="38"/>
      <c r="AO27" s="45"/>
      <c r="AP27" s="38"/>
      <c r="AQ27" s="38"/>
      <c r="AR27" s="44"/>
      <c r="AS27" s="44"/>
      <c r="AT27" s="49"/>
      <c r="AU27" s="45"/>
      <c r="AV27" s="50"/>
      <c r="AW27" s="38"/>
      <c r="AX27" s="44"/>
      <c r="AY27" s="44"/>
      <c r="AZ27" s="51"/>
      <c r="BA27" s="52">
        <f t="shared" si="10"/>
        <v>0</v>
      </c>
      <c r="BB27" s="53"/>
    </row>
    <row r="28" spans="1:54" ht="75" customHeight="1" thickBot="1" x14ac:dyDescent="0.3">
      <c r="A28" s="54">
        <v>12</v>
      </c>
      <c r="B28" s="396"/>
      <c r="C28" s="401" t="s">
        <v>111</v>
      </c>
      <c r="D28" s="129" t="s">
        <v>112</v>
      </c>
      <c r="E28" s="130">
        <v>1.4999999999999999E-2</v>
      </c>
      <c r="F28" s="110" t="s">
        <v>56</v>
      </c>
      <c r="G28" s="111" t="s">
        <v>113</v>
      </c>
      <c r="H28" s="112" t="s">
        <v>114</v>
      </c>
      <c r="I28" s="113">
        <v>0</v>
      </c>
      <c r="J28" s="113" t="s">
        <v>59</v>
      </c>
      <c r="K28" s="279" t="s">
        <v>113</v>
      </c>
      <c r="L28" s="83">
        <v>0.1</v>
      </c>
      <c r="M28" s="83">
        <v>0.3</v>
      </c>
      <c r="N28" s="122">
        <v>0.6</v>
      </c>
      <c r="O28" s="131">
        <v>1</v>
      </c>
      <c r="P28" s="132">
        <v>1</v>
      </c>
      <c r="Q28" s="113" t="s">
        <v>60</v>
      </c>
      <c r="R28" s="113" t="s">
        <v>115</v>
      </c>
      <c r="S28" s="113" t="s">
        <v>116</v>
      </c>
      <c r="T28" s="113" t="s">
        <v>63</v>
      </c>
      <c r="U28" s="113" t="s">
        <v>64</v>
      </c>
      <c r="V28" s="113"/>
      <c r="W28" s="113"/>
      <c r="X28" s="88" t="s">
        <v>65</v>
      </c>
      <c r="Y28" s="114"/>
      <c r="Z28" s="338" t="s">
        <v>113</v>
      </c>
      <c r="AA28" s="327">
        <v>0.1</v>
      </c>
      <c r="AB28" s="328">
        <v>0.1</v>
      </c>
      <c r="AC28" s="320">
        <f t="shared" si="12"/>
        <v>1</v>
      </c>
      <c r="AD28" s="46"/>
      <c r="AE28" s="46"/>
      <c r="AF28" s="44" t="str">
        <f t="shared" si="0"/>
        <v>Socialización de la estrategia de comunicación</v>
      </c>
      <c r="AG28" s="301">
        <f>M28</f>
        <v>0.3</v>
      </c>
      <c r="AH28" s="311">
        <v>0.3</v>
      </c>
      <c r="AI28" s="312">
        <f t="shared" si="11"/>
        <v>1</v>
      </c>
      <c r="AJ28" s="313" t="s">
        <v>358</v>
      </c>
      <c r="AK28" s="38" t="s">
        <v>349</v>
      </c>
      <c r="AL28" s="44" t="str">
        <f t="shared" si="1"/>
        <v>Socialización de la estrategia de comunicación</v>
      </c>
      <c r="AM28" s="298">
        <f t="shared" si="2"/>
        <v>0.6</v>
      </c>
      <c r="AN28" s="321">
        <v>0.6</v>
      </c>
      <c r="AO28" s="45">
        <f t="shared" si="3"/>
        <v>1</v>
      </c>
      <c r="AP28" s="313" t="s">
        <v>358</v>
      </c>
      <c r="AQ28" s="38" t="s">
        <v>349</v>
      </c>
      <c r="AR28" s="44" t="str">
        <f t="shared" si="4"/>
        <v>Socialización de la estrategia de comunicación</v>
      </c>
      <c r="AS28" s="44">
        <f t="shared" si="5"/>
        <v>1</v>
      </c>
      <c r="AT28" s="345">
        <v>1</v>
      </c>
      <c r="AU28" s="45">
        <f t="shared" si="6"/>
        <v>1</v>
      </c>
      <c r="AV28" s="50" t="s">
        <v>459</v>
      </c>
      <c r="AW28" s="38" t="s">
        <v>460</v>
      </c>
      <c r="AX28" s="44" t="str">
        <f t="shared" si="7"/>
        <v>Socialización de la estrategia de comunicación</v>
      </c>
      <c r="AY28" s="44">
        <f t="shared" si="8"/>
        <v>1</v>
      </c>
      <c r="AZ28" s="51">
        <f t="shared" si="9"/>
        <v>2</v>
      </c>
      <c r="BA28" s="52">
        <f t="shared" si="10"/>
        <v>2</v>
      </c>
      <c r="BB28" s="53"/>
    </row>
    <row r="29" spans="1:54" ht="94.5" customHeight="1" thickBot="1" x14ac:dyDescent="0.3">
      <c r="A29" s="35">
        <v>13</v>
      </c>
      <c r="B29" s="396"/>
      <c r="C29" s="402"/>
      <c r="D29" s="133" t="s">
        <v>117</v>
      </c>
      <c r="E29" s="130">
        <v>1.4999999999999999E-2</v>
      </c>
      <c r="F29" s="110" t="s">
        <v>56</v>
      </c>
      <c r="G29" s="98" t="s">
        <v>118</v>
      </c>
      <c r="H29" s="112" t="s">
        <v>119</v>
      </c>
      <c r="I29" s="113">
        <v>0</v>
      </c>
      <c r="J29" s="113" t="s">
        <v>59</v>
      </c>
      <c r="K29" s="281" t="s">
        <v>300</v>
      </c>
      <c r="L29" s="83">
        <v>0.1</v>
      </c>
      <c r="M29" s="83">
        <v>0.3</v>
      </c>
      <c r="N29" s="122">
        <v>0.6</v>
      </c>
      <c r="O29" s="131">
        <v>1</v>
      </c>
      <c r="P29" s="132">
        <v>1</v>
      </c>
      <c r="Q29" s="113" t="s">
        <v>60</v>
      </c>
      <c r="R29" s="113" t="s">
        <v>120</v>
      </c>
      <c r="S29" s="113" t="s">
        <v>116</v>
      </c>
      <c r="T29" s="113" t="s">
        <v>63</v>
      </c>
      <c r="U29" s="40" t="s">
        <v>64</v>
      </c>
      <c r="V29" s="40"/>
      <c r="W29" s="40"/>
      <c r="X29" s="88" t="s">
        <v>65</v>
      </c>
      <c r="Y29" s="43"/>
      <c r="Z29" s="332" t="s">
        <v>118</v>
      </c>
      <c r="AA29" s="298">
        <v>0.1</v>
      </c>
      <c r="AB29" s="321">
        <v>0.1</v>
      </c>
      <c r="AC29" s="320">
        <f t="shared" si="12"/>
        <v>1</v>
      </c>
      <c r="AD29" s="46"/>
      <c r="AE29" s="46"/>
      <c r="AF29" s="44" t="str">
        <f t="shared" si="0"/>
        <v>Despliegue de la estrategia de comunicación</v>
      </c>
      <c r="AG29" s="301">
        <f>M29</f>
        <v>0.3</v>
      </c>
      <c r="AH29" s="48">
        <v>0.3</v>
      </c>
      <c r="AI29" s="45">
        <f t="shared" si="11"/>
        <v>1</v>
      </c>
      <c r="AJ29" s="38" t="s">
        <v>351</v>
      </c>
      <c r="AK29" s="38" t="s">
        <v>350</v>
      </c>
      <c r="AL29" s="44" t="str">
        <f t="shared" si="1"/>
        <v>Despliegue de la estrategia de comunicación</v>
      </c>
      <c r="AM29" s="298">
        <f t="shared" si="2"/>
        <v>0.6</v>
      </c>
      <c r="AN29" s="321">
        <v>0.6</v>
      </c>
      <c r="AO29" s="45">
        <f t="shared" si="3"/>
        <v>1</v>
      </c>
      <c r="AP29" s="38" t="s">
        <v>351</v>
      </c>
      <c r="AQ29" s="38" t="s">
        <v>350</v>
      </c>
      <c r="AR29" s="44" t="str">
        <f t="shared" si="4"/>
        <v>Despliegue de la estrategia de comunicación</v>
      </c>
      <c r="AS29" s="44">
        <f t="shared" si="5"/>
        <v>1</v>
      </c>
      <c r="AT29" s="345">
        <v>1</v>
      </c>
      <c r="AU29" s="45">
        <f t="shared" si="6"/>
        <v>1</v>
      </c>
      <c r="AV29" s="50" t="s">
        <v>459</v>
      </c>
      <c r="AW29" s="38" t="s">
        <v>460</v>
      </c>
      <c r="AX29" s="44" t="str">
        <f t="shared" si="7"/>
        <v>Despliegue de la estrategia de comunicación</v>
      </c>
      <c r="AY29" s="44">
        <f t="shared" si="8"/>
        <v>1</v>
      </c>
      <c r="AZ29" s="51">
        <f t="shared" si="9"/>
        <v>2</v>
      </c>
      <c r="BA29" s="52">
        <f t="shared" si="10"/>
        <v>2</v>
      </c>
      <c r="BB29" s="53"/>
    </row>
    <row r="30" spans="1:54" ht="75" customHeight="1" thickBot="1" x14ac:dyDescent="0.3">
      <c r="A30" s="54">
        <v>14</v>
      </c>
      <c r="B30" s="396"/>
      <c r="C30" s="402"/>
      <c r="D30" s="133" t="s">
        <v>121</v>
      </c>
      <c r="E30" s="79">
        <v>0.02</v>
      </c>
      <c r="F30" s="110" t="s">
        <v>56</v>
      </c>
      <c r="G30" s="98" t="s">
        <v>122</v>
      </c>
      <c r="H30" s="112" t="s">
        <v>123</v>
      </c>
      <c r="I30" s="113" t="s">
        <v>70</v>
      </c>
      <c r="J30" s="113" t="s">
        <v>109</v>
      </c>
      <c r="K30" s="281" t="s">
        <v>301</v>
      </c>
      <c r="L30" s="126">
        <v>0</v>
      </c>
      <c r="M30" s="126">
        <v>1</v>
      </c>
      <c r="N30" s="134">
        <v>0</v>
      </c>
      <c r="O30" s="134">
        <v>1</v>
      </c>
      <c r="P30" s="113">
        <v>2</v>
      </c>
      <c r="Q30" s="113" t="s">
        <v>60</v>
      </c>
      <c r="R30" s="113" t="s">
        <v>124</v>
      </c>
      <c r="S30" s="113" t="s">
        <v>116</v>
      </c>
      <c r="T30" s="113" t="s">
        <v>63</v>
      </c>
      <c r="U30" s="40" t="s">
        <v>64</v>
      </c>
      <c r="V30" s="40"/>
      <c r="W30" s="40"/>
      <c r="X30" s="88" t="s">
        <v>65</v>
      </c>
      <c r="Y30" s="43"/>
      <c r="Z30" s="332" t="s">
        <v>122</v>
      </c>
      <c r="AA30" s="332">
        <v>0</v>
      </c>
      <c r="AB30" s="333">
        <v>0</v>
      </c>
      <c r="AC30" s="320"/>
      <c r="AD30" s="46"/>
      <c r="AE30" s="46"/>
      <c r="AF30" s="44" t="str">
        <f t="shared" si="0"/>
        <v>Campañas externas de comunicación</v>
      </c>
      <c r="AG30" s="47">
        <f t="shared" si="13"/>
        <v>1</v>
      </c>
      <c r="AH30" s="309">
        <v>1</v>
      </c>
      <c r="AI30" s="45">
        <f t="shared" si="11"/>
        <v>1</v>
      </c>
      <c r="AJ30" s="38" t="s">
        <v>353</v>
      </c>
      <c r="AK30" s="38" t="s">
        <v>352</v>
      </c>
      <c r="AL30" s="44" t="str">
        <f t="shared" si="1"/>
        <v>Campañas externas de comunicación</v>
      </c>
      <c r="AM30" s="44">
        <f t="shared" si="2"/>
        <v>0</v>
      </c>
      <c r="AN30" s="38"/>
      <c r="AO30" s="45"/>
      <c r="AP30" s="38"/>
      <c r="AQ30" s="38"/>
      <c r="AR30" s="44" t="str">
        <f t="shared" si="4"/>
        <v>Campañas externas de comunicación</v>
      </c>
      <c r="AS30" s="44">
        <f t="shared" si="5"/>
        <v>1</v>
      </c>
      <c r="AT30" s="345">
        <v>1</v>
      </c>
      <c r="AU30" s="45">
        <f t="shared" si="6"/>
        <v>1</v>
      </c>
      <c r="AV30" s="50" t="s">
        <v>459</v>
      </c>
      <c r="AW30" s="38" t="s">
        <v>460</v>
      </c>
      <c r="AX30" s="44" t="str">
        <f t="shared" si="7"/>
        <v>Campañas externas de comunicación</v>
      </c>
      <c r="AY30" s="44">
        <f t="shared" si="8"/>
        <v>2</v>
      </c>
      <c r="AZ30" s="51">
        <f t="shared" si="9"/>
        <v>2</v>
      </c>
      <c r="BA30" s="52">
        <f t="shared" si="10"/>
        <v>2</v>
      </c>
      <c r="BB30" s="53"/>
    </row>
    <row r="31" spans="1:54" ht="75" customHeight="1" thickBot="1" x14ac:dyDescent="0.3">
      <c r="A31" s="35">
        <v>15</v>
      </c>
      <c r="B31" s="396"/>
      <c r="C31" s="402"/>
      <c r="D31" s="133" t="s">
        <v>125</v>
      </c>
      <c r="E31" s="79">
        <v>0.01</v>
      </c>
      <c r="F31" s="110" t="s">
        <v>56</v>
      </c>
      <c r="G31" s="98" t="s">
        <v>126</v>
      </c>
      <c r="H31" s="112" t="s">
        <v>127</v>
      </c>
      <c r="I31" s="113" t="s">
        <v>70</v>
      </c>
      <c r="J31" s="113" t="s">
        <v>109</v>
      </c>
      <c r="K31" s="281" t="s">
        <v>302</v>
      </c>
      <c r="L31" s="126">
        <v>0</v>
      </c>
      <c r="M31" s="126">
        <v>1</v>
      </c>
      <c r="N31" s="134">
        <v>0</v>
      </c>
      <c r="O31" s="134">
        <v>1</v>
      </c>
      <c r="P31" s="113">
        <v>2</v>
      </c>
      <c r="Q31" s="113" t="s">
        <v>60</v>
      </c>
      <c r="R31" s="113" t="s">
        <v>124</v>
      </c>
      <c r="S31" s="113" t="s">
        <v>116</v>
      </c>
      <c r="T31" s="113" t="s">
        <v>63</v>
      </c>
      <c r="U31" s="40" t="s">
        <v>64</v>
      </c>
      <c r="V31" s="40"/>
      <c r="W31" s="40"/>
      <c r="X31" s="88" t="s">
        <v>65</v>
      </c>
      <c r="Y31" s="43"/>
      <c r="Z31" s="332" t="s">
        <v>126</v>
      </c>
      <c r="AA31" s="332">
        <v>0</v>
      </c>
      <c r="AB31" s="333">
        <v>0</v>
      </c>
      <c r="AC31" s="320"/>
      <c r="AD31" s="46"/>
      <c r="AE31" s="46"/>
      <c r="AF31" s="44" t="str">
        <f t="shared" si="0"/>
        <v>Campañas internas de comunicación</v>
      </c>
      <c r="AG31" s="47">
        <f t="shared" si="13"/>
        <v>1</v>
      </c>
      <c r="AH31" s="314">
        <v>1</v>
      </c>
      <c r="AI31" s="45">
        <f t="shared" si="11"/>
        <v>1</v>
      </c>
      <c r="AJ31" s="38" t="s">
        <v>354</v>
      </c>
      <c r="AK31" s="38" t="s">
        <v>355</v>
      </c>
      <c r="AL31" s="44" t="str">
        <f t="shared" si="1"/>
        <v>Campañas internas de comunicación</v>
      </c>
      <c r="AM31" s="44">
        <f t="shared" si="2"/>
        <v>0</v>
      </c>
      <c r="AN31" s="38"/>
      <c r="AO31" s="45"/>
      <c r="AP31" s="38"/>
      <c r="AQ31" s="38"/>
      <c r="AR31" s="44" t="str">
        <f t="shared" si="4"/>
        <v>Campañas internas de comunicación</v>
      </c>
      <c r="AS31" s="44">
        <f t="shared" si="5"/>
        <v>1</v>
      </c>
      <c r="AT31" s="345">
        <v>1</v>
      </c>
      <c r="AU31" s="45">
        <f t="shared" si="6"/>
        <v>1</v>
      </c>
      <c r="AV31" s="50" t="s">
        <v>459</v>
      </c>
      <c r="AW31" s="38" t="s">
        <v>460</v>
      </c>
      <c r="AX31" s="44" t="str">
        <f t="shared" si="7"/>
        <v>Campañas internas de comunicación</v>
      </c>
      <c r="AY31" s="44">
        <f t="shared" si="8"/>
        <v>2</v>
      </c>
      <c r="AZ31" s="51">
        <f t="shared" si="9"/>
        <v>2</v>
      </c>
      <c r="BA31" s="52">
        <f t="shared" si="10"/>
        <v>2</v>
      </c>
      <c r="BB31" s="53"/>
    </row>
    <row r="32" spans="1:54" ht="75" customHeight="1" thickBot="1" x14ac:dyDescent="0.3">
      <c r="A32" s="54">
        <v>16</v>
      </c>
      <c r="B32" s="396"/>
      <c r="C32" s="402"/>
      <c r="D32" s="135" t="s">
        <v>128</v>
      </c>
      <c r="E32" s="76">
        <v>0.04</v>
      </c>
      <c r="F32" s="136" t="s">
        <v>56</v>
      </c>
      <c r="G32" s="137" t="s">
        <v>129</v>
      </c>
      <c r="H32" s="81" t="s">
        <v>130</v>
      </c>
      <c r="I32" s="82">
        <v>0</v>
      </c>
      <c r="J32" s="82" t="s">
        <v>59</v>
      </c>
      <c r="K32" s="281" t="s">
        <v>303</v>
      </c>
      <c r="L32" s="83">
        <v>0.1</v>
      </c>
      <c r="M32" s="83">
        <v>0.3</v>
      </c>
      <c r="N32" s="122">
        <v>0.6</v>
      </c>
      <c r="O32" s="131">
        <v>1</v>
      </c>
      <c r="P32" s="132">
        <v>1</v>
      </c>
      <c r="Q32" s="113" t="s">
        <v>60</v>
      </c>
      <c r="R32" s="113" t="s">
        <v>120</v>
      </c>
      <c r="S32" s="113" t="s">
        <v>116</v>
      </c>
      <c r="T32" s="113" t="s">
        <v>63</v>
      </c>
      <c r="U32" s="40" t="s">
        <v>64</v>
      </c>
      <c r="V32" s="40"/>
      <c r="W32" s="40"/>
      <c r="X32" s="88" t="s">
        <v>65</v>
      </c>
      <c r="Y32" s="43"/>
      <c r="Z32" s="332" t="s">
        <v>129</v>
      </c>
      <c r="AA32" s="298">
        <v>0.1</v>
      </c>
      <c r="AB32" s="321">
        <v>0.1</v>
      </c>
      <c r="AC32" s="320">
        <f t="shared" si="12"/>
        <v>1</v>
      </c>
      <c r="AD32" s="46"/>
      <c r="AE32" s="46"/>
      <c r="AF32" s="44" t="str">
        <f t="shared" si="0"/>
        <v>Plan de comunicaciones 2017</v>
      </c>
      <c r="AG32" s="301">
        <f>M32</f>
        <v>0.3</v>
      </c>
      <c r="AH32" s="48">
        <v>0.3</v>
      </c>
      <c r="AI32" s="45">
        <f t="shared" si="11"/>
        <v>1</v>
      </c>
      <c r="AJ32" s="38" t="s">
        <v>357</v>
      </c>
      <c r="AK32" s="38" t="s">
        <v>356</v>
      </c>
      <c r="AL32" s="44" t="str">
        <f t="shared" si="1"/>
        <v>Plan de comunicaciones 2017</v>
      </c>
      <c r="AM32" s="298">
        <f t="shared" si="2"/>
        <v>0.6</v>
      </c>
      <c r="AN32" s="321">
        <v>0.6</v>
      </c>
      <c r="AO32" s="45">
        <f t="shared" si="3"/>
        <v>1</v>
      </c>
      <c r="AP32" s="313" t="s">
        <v>399</v>
      </c>
      <c r="AQ32" s="38" t="s">
        <v>400</v>
      </c>
      <c r="AR32" s="44" t="str">
        <f t="shared" si="4"/>
        <v>Plan de comunicaciones 2017</v>
      </c>
      <c r="AS32" s="44">
        <f t="shared" si="5"/>
        <v>1</v>
      </c>
      <c r="AT32" s="345">
        <v>1</v>
      </c>
      <c r="AU32" s="45">
        <f t="shared" si="6"/>
        <v>1</v>
      </c>
      <c r="AV32" s="50" t="s">
        <v>459</v>
      </c>
      <c r="AW32" s="38" t="s">
        <v>460</v>
      </c>
      <c r="AX32" s="44" t="str">
        <f t="shared" si="7"/>
        <v>Plan de comunicaciones 2017</v>
      </c>
      <c r="AY32" s="44">
        <f t="shared" si="8"/>
        <v>1</v>
      </c>
      <c r="AZ32" s="51">
        <f t="shared" si="9"/>
        <v>2</v>
      </c>
      <c r="BA32" s="52">
        <f t="shared" si="10"/>
        <v>2</v>
      </c>
      <c r="BB32" s="53"/>
    </row>
    <row r="33" spans="1:54" ht="33" customHeight="1" thickBot="1" x14ac:dyDescent="0.3">
      <c r="A33" s="35">
        <v>17</v>
      </c>
      <c r="B33" s="396"/>
      <c r="C33" s="403"/>
      <c r="D33" s="138" t="s">
        <v>79</v>
      </c>
      <c r="E33" s="76">
        <f>SUM(E28:E32)</f>
        <v>0.1</v>
      </c>
      <c r="F33" s="139"/>
      <c r="G33" s="140"/>
      <c r="H33" s="99"/>
      <c r="I33" s="55"/>
      <c r="J33" s="55"/>
      <c r="K33" s="282"/>
      <c r="L33" s="99"/>
      <c r="M33" s="99"/>
      <c r="N33" s="81"/>
      <c r="O33" s="141"/>
      <c r="P33" s="124"/>
      <c r="Q33" s="124"/>
      <c r="R33" s="124"/>
      <c r="S33" s="124"/>
      <c r="T33" s="124"/>
      <c r="U33" s="124"/>
      <c r="V33" s="124"/>
      <c r="W33" s="124"/>
      <c r="X33" s="142"/>
      <c r="Y33" s="143"/>
      <c r="Z33" s="332"/>
      <c r="AA33" s="332"/>
      <c r="AB33" s="333"/>
      <c r="AC33" s="320"/>
      <c r="AD33" s="46"/>
      <c r="AE33" s="46"/>
      <c r="AF33" s="44"/>
      <c r="AG33" s="47"/>
      <c r="AH33" s="48"/>
      <c r="AI33" s="45"/>
      <c r="AJ33" s="38"/>
      <c r="AK33" s="38"/>
      <c r="AL33" s="44"/>
      <c r="AM33" s="44"/>
      <c r="AN33" s="38"/>
      <c r="AO33" s="45"/>
      <c r="AP33" s="38"/>
      <c r="AQ33" s="38"/>
      <c r="AR33" s="44"/>
      <c r="AS33" s="44"/>
      <c r="AT33" s="49"/>
      <c r="AU33" s="45"/>
      <c r="AV33" s="50"/>
      <c r="AW33" s="38"/>
      <c r="AX33" s="44"/>
      <c r="AY33" s="44"/>
      <c r="AZ33" s="51"/>
      <c r="BA33" s="52">
        <f t="shared" si="10"/>
        <v>0</v>
      </c>
      <c r="BB33" s="53"/>
    </row>
    <row r="34" spans="1:54" ht="93.75" customHeight="1" thickBot="1" x14ac:dyDescent="0.3">
      <c r="A34" s="54">
        <v>18</v>
      </c>
      <c r="B34" s="396"/>
      <c r="C34" s="375" t="s">
        <v>131</v>
      </c>
      <c r="D34" s="144" t="s">
        <v>132</v>
      </c>
      <c r="E34" s="145">
        <v>1.4999999999999999E-2</v>
      </c>
      <c r="F34" s="38" t="s">
        <v>56</v>
      </c>
      <c r="G34" s="111" t="s">
        <v>133</v>
      </c>
      <c r="H34" s="111" t="s">
        <v>134</v>
      </c>
      <c r="I34" s="146" t="s">
        <v>135</v>
      </c>
      <c r="J34" s="113" t="s">
        <v>109</v>
      </c>
      <c r="K34" s="279" t="s">
        <v>304</v>
      </c>
      <c r="L34" s="147">
        <v>1</v>
      </c>
      <c r="M34" s="147">
        <v>3</v>
      </c>
      <c r="N34" s="147">
        <v>3</v>
      </c>
      <c r="O34" s="147">
        <v>5</v>
      </c>
      <c r="P34" s="148">
        <v>12</v>
      </c>
      <c r="Q34" s="148" t="s">
        <v>136</v>
      </c>
      <c r="R34" s="148" t="s">
        <v>137</v>
      </c>
      <c r="S34" s="148" t="s">
        <v>138</v>
      </c>
      <c r="T34" s="148" t="s">
        <v>63</v>
      </c>
      <c r="U34" s="148" t="s">
        <v>77</v>
      </c>
      <c r="V34" s="148"/>
      <c r="W34" s="148"/>
      <c r="X34" s="149" t="s">
        <v>139</v>
      </c>
      <c r="Y34" s="150">
        <v>153000000</v>
      </c>
      <c r="Z34" s="332" t="s">
        <v>133</v>
      </c>
      <c r="AA34" s="332">
        <v>1</v>
      </c>
      <c r="AB34" s="333">
        <v>1</v>
      </c>
      <c r="AC34" s="320">
        <f t="shared" si="12"/>
        <v>1</v>
      </c>
      <c r="AD34" s="46"/>
      <c r="AE34" s="46"/>
      <c r="AF34" s="44" t="str">
        <f t="shared" si="0"/>
        <v>Acciones de Control u Operativos realizados en espacio público</v>
      </c>
      <c r="AG34" s="309">
        <f t="shared" si="13"/>
        <v>3</v>
      </c>
      <c r="AH34" s="309">
        <v>5</v>
      </c>
      <c r="AI34" s="45">
        <v>1</v>
      </c>
      <c r="AJ34" s="38" t="s">
        <v>334</v>
      </c>
      <c r="AK34" s="38" t="s">
        <v>333</v>
      </c>
      <c r="AL34" s="44" t="str">
        <f t="shared" si="1"/>
        <v>Acciones de Control u Operativos realizados en espacio público</v>
      </c>
      <c r="AM34" s="44">
        <f t="shared" si="2"/>
        <v>3</v>
      </c>
      <c r="AN34" s="313">
        <v>3</v>
      </c>
      <c r="AO34" s="45">
        <f t="shared" si="3"/>
        <v>1</v>
      </c>
      <c r="AP34" s="38" t="s">
        <v>401</v>
      </c>
      <c r="AQ34" s="38" t="s">
        <v>402</v>
      </c>
      <c r="AR34" s="44" t="str">
        <f t="shared" si="4"/>
        <v>Acciones de Control u Operativos realizados en espacio público</v>
      </c>
      <c r="AS34" s="44">
        <f t="shared" si="5"/>
        <v>5</v>
      </c>
      <c r="AT34" s="348">
        <v>0.1</v>
      </c>
      <c r="AU34" s="45">
        <f t="shared" si="6"/>
        <v>0.02</v>
      </c>
      <c r="AV34" s="50" t="s">
        <v>447</v>
      </c>
      <c r="AW34" s="38" t="s">
        <v>448</v>
      </c>
      <c r="AX34" s="44" t="str">
        <f t="shared" si="7"/>
        <v>Acciones de Control u Operativos realizados en espacio público</v>
      </c>
      <c r="AY34" s="44">
        <f t="shared" si="8"/>
        <v>12</v>
      </c>
      <c r="AZ34" s="51">
        <f t="shared" si="9"/>
        <v>9.1</v>
      </c>
      <c r="BA34" s="52">
        <f t="shared" si="10"/>
        <v>9.1</v>
      </c>
      <c r="BB34" s="53"/>
    </row>
    <row r="35" spans="1:54" ht="93.75" customHeight="1" thickBot="1" x14ac:dyDescent="0.3">
      <c r="A35" s="35">
        <v>19</v>
      </c>
      <c r="B35" s="396"/>
      <c r="C35" s="376"/>
      <c r="D35" s="144" t="s">
        <v>140</v>
      </c>
      <c r="E35" s="145">
        <v>1.4999999999999999E-2</v>
      </c>
      <c r="F35" s="55" t="s">
        <v>56</v>
      </c>
      <c r="G35" s="98" t="s">
        <v>141</v>
      </c>
      <c r="H35" s="98" t="s">
        <v>142</v>
      </c>
      <c r="I35" s="148" t="s">
        <v>143</v>
      </c>
      <c r="J35" s="113" t="s">
        <v>109</v>
      </c>
      <c r="K35" s="281" t="s">
        <v>305</v>
      </c>
      <c r="L35" s="147">
        <v>4</v>
      </c>
      <c r="M35" s="147">
        <v>8</v>
      </c>
      <c r="N35" s="147">
        <v>15</v>
      </c>
      <c r="O35" s="147">
        <v>15</v>
      </c>
      <c r="P35" s="148">
        <v>42</v>
      </c>
      <c r="Q35" s="148" t="s">
        <v>136</v>
      </c>
      <c r="R35" s="148" t="s">
        <v>144</v>
      </c>
      <c r="S35" s="148" t="s">
        <v>138</v>
      </c>
      <c r="T35" s="148" t="s">
        <v>63</v>
      </c>
      <c r="U35" s="148" t="s">
        <v>77</v>
      </c>
      <c r="V35" s="148"/>
      <c r="W35" s="148"/>
      <c r="X35" s="149" t="s">
        <v>139</v>
      </c>
      <c r="Y35" s="150">
        <v>153000000</v>
      </c>
      <c r="Z35" s="332" t="s">
        <v>141</v>
      </c>
      <c r="AA35" s="332">
        <v>4</v>
      </c>
      <c r="AB35" s="333">
        <v>4</v>
      </c>
      <c r="AC35" s="320">
        <f t="shared" si="12"/>
        <v>1</v>
      </c>
      <c r="AD35" s="46"/>
      <c r="AE35" s="46"/>
      <c r="AF35" s="44" t="str">
        <f t="shared" si="0"/>
        <v>Acciones de Control u Operativos realizados en materia de actividad económica.</v>
      </c>
      <c r="AG35" s="47">
        <f t="shared" si="13"/>
        <v>8</v>
      </c>
      <c r="AH35" s="309">
        <v>10</v>
      </c>
      <c r="AI35" s="45">
        <v>1</v>
      </c>
      <c r="AJ35" s="38" t="s">
        <v>334</v>
      </c>
      <c r="AK35" s="38" t="s">
        <v>333</v>
      </c>
      <c r="AL35" s="44" t="str">
        <f t="shared" si="1"/>
        <v>Acciones de Control u Operativos realizados en materia de actividad económica.</v>
      </c>
      <c r="AM35" s="44">
        <f t="shared" si="2"/>
        <v>15</v>
      </c>
      <c r="AN35" s="38">
        <v>17</v>
      </c>
      <c r="AO35" s="45">
        <v>1</v>
      </c>
      <c r="AP35" s="38" t="s">
        <v>403</v>
      </c>
      <c r="AQ35" s="38" t="s">
        <v>402</v>
      </c>
      <c r="AR35" s="44" t="str">
        <f t="shared" si="4"/>
        <v>Acciones de Control u Operativos realizados en materia de actividad económica.</v>
      </c>
      <c r="AS35" s="44">
        <f t="shared" si="5"/>
        <v>15</v>
      </c>
      <c r="AT35" s="314">
        <v>15</v>
      </c>
      <c r="AU35" s="45">
        <f t="shared" si="6"/>
        <v>1</v>
      </c>
      <c r="AV35" s="50" t="s">
        <v>449</v>
      </c>
      <c r="AW35" s="38" t="s">
        <v>452</v>
      </c>
      <c r="AX35" s="44" t="str">
        <f t="shared" si="7"/>
        <v>Acciones de Control u Operativos realizados en materia de actividad económica.</v>
      </c>
      <c r="AY35" s="44">
        <f t="shared" si="8"/>
        <v>42</v>
      </c>
      <c r="AZ35" s="51">
        <f t="shared" si="9"/>
        <v>46</v>
      </c>
      <c r="BA35" s="52">
        <f t="shared" si="10"/>
        <v>46</v>
      </c>
      <c r="BB35" s="53"/>
    </row>
    <row r="36" spans="1:54" ht="116.25" customHeight="1" thickBot="1" x14ac:dyDescent="0.3">
      <c r="A36" s="54">
        <v>20</v>
      </c>
      <c r="B36" s="396"/>
      <c r="C36" s="376"/>
      <c r="D36" s="144" t="s">
        <v>145</v>
      </c>
      <c r="E36" s="145">
        <v>1.4999999999999999E-2</v>
      </c>
      <c r="F36" s="55" t="s">
        <v>56</v>
      </c>
      <c r="G36" s="98" t="s">
        <v>146</v>
      </c>
      <c r="H36" s="98" t="s">
        <v>147</v>
      </c>
      <c r="I36" s="113"/>
      <c r="J36" s="113" t="s">
        <v>109</v>
      </c>
      <c r="K36" s="281" t="s">
        <v>306</v>
      </c>
      <c r="L36" s="147">
        <v>2</v>
      </c>
      <c r="M36" s="147">
        <v>6</v>
      </c>
      <c r="N36" s="147">
        <v>8</v>
      </c>
      <c r="O36" s="147">
        <v>8</v>
      </c>
      <c r="P36" s="148">
        <v>24</v>
      </c>
      <c r="Q36" s="148" t="s">
        <v>136</v>
      </c>
      <c r="R36" s="148" t="s">
        <v>144</v>
      </c>
      <c r="S36" s="148" t="s">
        <v>138</v>
      </c>
      <c r="T36" s="148" t="s">
        <v>63</v>
      </c>
      <c r="U36" s="148" t="s">
        <v>77</v>
      </c>
      <c r="V36" s="148"/>
      <c r="W36" s="148"/>
      <c r="X36" s="149" t="s">
        <v>139</v>
      </c>
      <c r="Y36" s="150">
        <v>153000000</v>
      </c>
      <c r="Z36" s="332" t="s">
        <v>146</v>
      </c>
      <c r="AA36" s="332">
        <v>2</v>
      </c>
      <c r="AB36" s="333">
        <v>2</v>
      </c>
      <c r="AC36" s="320">
        <f t="shared" si="12"/>
        <v>1</v>
      </c>
      <c r="AD36" s="46"/>
      <c r="AE36" s="46"/>
      <c r="AF36" s="44" t="str">
        <f t="shared" si="0"/>
        <v>Acciones de Control u Operativos realizados en obras y urbanismo</v>
      </c>
      <c r="AG36" s="47">
        <f t="shared" si="13"/>
        <v>6</v>
      </c>
      <c r="AH36" s="309">
        <v>5</v>
      </c>
      <c r="AI36" s="45">
        <f t="shared" si="11"/>
        <v>0.83333333333333337</v>
      </c>
      <c r="AJ36" s="38" t="s">
        <v>332</v>
      </c>
      <c r="AK36" s="38" t="s">
        <v>333</v>
      </c>
      <c r="AL36" s="44" t="str">
        <f t="shared" si="1"/>
        <v>Acciones de Control u Operativos realizados en obras y urbanismo</v>
      </c>
      <c r="AM36" s="44">
        <f t="shared" si="2"/>
        <v>8</v>
      </c>
      <c r="AN36" s="313">
        <v>6</v>
      </c>
      <c r="AO36" s="45">
        <f t="shared" si="3"/>
        <v>0.75</v>
      </c>
      <c r="AP36" s="313" t="s">
        <v>404</v>
      </c>
      <c r="AQ36" s="38" t="s">
        <v>402</v>
      </c>
      <c r="AR36" s="44" t="str">
        <f t="shared" si="4"/>
        <v>Acciones de Control u Operativos realizados en obras y urbanismo</v>
      </c>
      <c r="AS36" s="44">
        <f t="shared" si="5"/>
        <v>8</v>
      </c>
      <c r="AT36" s="314">
        <v>6</v>
      </c>
      <c r="AU36" s="45">
        <f t="shared" si="6"/>
        <v>0.75</v>
      </c>
      <c r="AV36" s="50" t="s">
        <v>453</v>
      </c>
      <c r="AW36" s="38" t="s">
        <v>454</v>
      </c>
      <c r="AX36" s="44" t="str">
        <f t="shared" si="7"/>
        <v>Acciones de Control u Operativos realizados en obras y urbanismo</v>
      </c>
      <c r="AY36" s="44">
        <f t="shared" si="8"/>
        <v>24</v>
      </c>
      <c r="AZ36" s="51">
        <f t="shared" si="9"/>
        <v>19</v>
      </c>
      <c r="BA36" s="52">
        <f t="shared" si="10"/>
        <v>19</v>
      </c>
      <c r="BB36" s="53"/>
    </row>
    <row r="37" spans="1:54" ht="156.75" customHeight="1" thickBot="1" x14ac:dyDescent="0.3">
      <c r="A37" s="35">
        <v>21</v>
      </c>
      <c r="B37" s="396"/>
      <c r="C37" s="376"/>
      <c r="D37" s="144" t="s">
        <v>148</v>
      </c>
      <c r="E37" s="145">
        <v>1.4999999999999999E-2</v>
      </c>
      <c r="F37" s="55" t="s">
        <v>149</v>
      </c>
      <c r="G37" s="98" t="s">
        <v>150</v>
      </c>
      <c r="H37" s="98" t="s">
        <v>151</v>
      </c>
      <c r="I37" s="113"/>
      <c r="J37" s="113" t="s">
        <v>109</v>
      </c>
      <c r="K37" s="281" t="s">
        <v>307</v>
      </c>
      <c r="L37" s="147">
        <v>1</v>
      </c>
      <c r="M37" s="147">
        <v>3</v>
      </c>
      <c r="N37" s="147">
        <v>3</v>
      </c>
      <c r="O37" s="147">
        <v>5</v>
      </c>
      <c r="P37" s="148">
        <v>12</v>
      </c>
      <c r="Q37" s="148" t="s">
        <v>136</v>
      </c>
      <c r="R37" s="148" t="s">
        <v>144</v>
      </c>
      <c r="S37" s="148" t="s">
        <v>138</v>
      </c>
      <c r="T37" s="148" t="s">
        <v>63</v>
      </c>
      <c r="U37" s="148" t="s">
        <v>77</v>
      </c>
      <c r="V37" s="148"/>
      <c r="W37" s="148"/>
      <c r="X37" s="149" t="s">
        <v>139</v>
      </c>
      <c r="Y37" s="150">
        <v>153000000</v>
      </c>
      <c r="Z37" s="332" t="s">
        <v>150</v>
      </c>
      <c r="AA37" s="332">
        <v>1</v>
      </c>
      <c r="AB37" s="333">
        <v>1</v>
      </c>
      <c r="AC37" s="320">
        <f t="shared" si="12"/>
        <v>1</v>
      </c>
      <c r="AD37" s="46"/>
      <c r="AE37" s="46"/>
      <c r="AF37" s="44" t="str">
        <f t="shared" si="0"/>
        <v xml:space="preserve">Acciones de Control u Operativos realizados en Ambiente, Mineria y Relaciones con los animales </v>
      </c>
      <c r="AG37" s="47">
        <f t="shared" si="13"/>
        <v>3</v>
      </c>
      <c r="AH37" s="309">
        <v>12</v>
      </c>
      <c r="AI37" s="45">
        <v>1</v>
      </c>
      <c r="AJ37" s="38" t="s">
        <v>335</v>
      </c>
      <c r="AK37" s="38" t="s">
        <v>333</v>
      </c>
      <c r="AL37" s="44" t="str">
        <f t="shared" si="1"/>
        <v xml:space="preserve">Acciones de Control u Operativos realizados en Ambiente, Mineria y Relaciones con los animales </v>
      </c>
      <c r="AM37" s="44">
        <f t="shared" si="2"/>
        <v>3</v>
      </c>
      <c r="AN37" s="38">
        <v>10</v>
      </c>
      <c r="AO37" s="45">
        <v>1</v>
      </c>
      <c r="AP37" s="38" t="s">
        <v>405</v>
      </c>
      <c r="AQ37" s="38" t="s">
        <v>402</v>
      </c>
      <c r="AR37" s="44" t="str">
        <f t="shared" si="4"/>
        <v xml:space="preserve">Acciones de Control u Operativos realizados en Ambiente, Mineria y Relaciones con los animales </v>
      </c>
      <c r="AS37" s="44">
        <f t="shared" si="5"/>
        <v>5</v>
      </c>
      <c r="AT37" s="345">
        <v>13</v>
      </c>
      <c r="AU37" s="45">
        <f t="shared" si="6"/>
        <v>2.6</v>
      </c>
      <c r="AV37" s="50" t="s">
        <v>450</v>
      </c>
      <c r="AW37" s="38" t="s">
        <v>451</v>
      </c>
      <c r="AX37" s="44" t="str">
        <f t="shared" si="7"/>
        <v xml:space="preserve">Acciones de Control u Operativos realizados en Ambiente, Mineria y Relaciones con los animales </v>
      </c>
      <c r="AY37" s="44">
        <f t="shared" si="8"/>
        <v>12</v>
      </c>
      <c r="AZ37" s="51">
        <f t="shared" si="9"/>
        <v>36</v>
      </c>
      <c r="BA37" s="52">
        <f t="shared" si="10"/>
        <v>36</v>
      </c>
      <c r="BB37" s="53"/>
    </row>
    <row r="38" spans="1:54" ht="115.5" customHeight="1" thickBot="1" x14ac:dyDescent="0.3">
      <c r="A38" s="54">
        <v>22</v>
      </c>
      <c r="B38" s="396"/>
      <c r="C38" s="376"/>
      <c r="D38" s="144" t="s">
        <v>152</v>
      </c>
      <c r="E38" s="145">
        <v>0.02</v>
      </c>
      <c r="F38" s="55" t="s">
        <v>56</v>
      </c>
      <c r="G38" s="98" t="s">
        <v>153</v>
      </c>
      <c r="H38" s="98" t="s">
        <v>154</v>
      </c>
      <c r="I38" s="113"/>
      <c r="J38" s="113" t="s">
        <v>109</v>
      </c>
      <c r="K38" s="281" t="s">
        <v>308</v>
      </c>
      <c r="L38" s="151"/>
      <c r="M38" s="147">
        <v>1</v>
      </c>
      <c r="N38" s="147"/>
      <c r="O38" s="147">
        <v>1</v>
      </c>
      <c r="P38" s="148">
        <v>2</v>
      </c>
      <c r="Q38" s="148" t="s">
        <v>136</v>
      </c>
      <c r="R38" s="148" t="s">
        <v>144</v>
      </c>
      <c r="S38" s="148" t="s">
        <v>138</v>
      </c>
      <c r="T38" s="148" t="s">
        <v>63</v>
      </c>
      <c r="U38" s="148" t="s">
        <v>77</v>
      </c>
      <c r="V38" s="148"/>
      <c r="W38" s="148"/>
      <c r="X38" s="149" t="s">
        <v>139</v>
      </c>
      <c r="Y38" s="150">
        <v>153000000</v>
      </c>
      <c r="Z38" s="332" t="s">
        <v>153</v>
      </c>
      <c r="AA38" s="332">
        <v>0</v>
      </c>
      <c r="AB38" s="333">
        <v>0</v>
      </c>
      <c r="AC38" s="320"/>
      <c r="AD38" s="46"/>
      <c r="AE38" s="46"/>
      <c r="AF38" s="44" t="str">
        <f t="shared" si="0"/>
        <v>Acciones de Control u Operativos realizados en Convivencia relacionados con artículos pirotécnicos y sustancias peligrosas</v>
      </c>
      <c r="AG38" s="317">
        <f t="shared" ref="AG38:AG44" si="14">M38</f>
        <v>1</v>
      </c>
      <c r="AH38" s="318">
        <v>4</v>
      </c>
      <c r="AI38" s="312">
        <v>1</v>
      </c>
      <c r="AJ38" s="313" t="s">
        <v>363</v>
      </c>
      <c r="AK38" s="38" t="s">
        <v>364</v>
      </c>
      <c r="AL38" s="44" t="str">
        <f t="shared" si="1"/>
        <v>Acciones de Control u Operativos realizados en Convivencia relacionados con artículos pirotécnicos y sustancias peligrosas</v>
      </c>
      <c r="AM38" s="44">
        <f t="shared" si="2"/>
        <v>0</v>
      </c>
      <c r="AN38" s="38"/>
      <c r="AO38" s="45"/>
      <c r="AP38" s="38"/>
      <c r="AQ38" s="38"/>
      <c r="AR38" s="44" t="str">
        <f t="shared" si="4"/>
        <v>Acciones de Control u Operativos realizados en Convivencia relacionados con artículos pirotécnicos y sustancias peligrosas</v>
      </c>
      <c r="AS38" s="44">
        <f t="shared" si="5"/>
        <v>1</v>
      </c>
      <c r="AT38" s="49">
        <v>0.01</v>
      </c>
      <c r="AU38" s="45">
        <f t="shared" si="6"/>
        <v>0.01</v>
      </c>
      <c r="AV38" s="50" t="s">
        <v>449</v>
      </c>
      <c r="AW38" s="38" t="s">
        <v>451</v>
      </c>
      <c r="AX38" s="44" t="str">
        <f t="shared" si="7"/>
        <v>Acciones de Control u Operativos realizados en Convivencia relacionados con artículos pirotécnicos y sustancias peligrosas</v>
      </c>
      <c r="AY38" s="44">
        <f t="shared" si="8"/>
        <v>2</v>
      </c>
      <c r="AZ38" s="51">
        <f t="shared" si="9"/>
        <v>4.01</v>
      </c>
      <c r="BA38" s="52">
        <f t="shared" si="10"/>
        <v>4.01</v>
      </c>
      <c r="BB38" s="53"/>
    </row>
    <row r="39" spans="1:54" ht="93.75" customHeight="1" thickBot="1" x14ac:dyDescent="0.3">
      <c r="A39" s="54">
        <v>24</v>
      </c>
      <c r="B39" s="396"/>
      <c r="C39" s="376"/>
      <c r="D39" s="144" t="s">
        <v>155</v>
      </c>
      <c r="E39" s="299">
        <v>0.02</v>
      </c>
      <c r="F39" s="55" t="s">
        <v>56</v>
      </c>
      <c r="G39" s="98" t="s">
        <v>156</v>
      </c>
      <c r="H39" s="98" t="s">
        <v>157</v>
      </c>
      <c r="I39" s="148" t="s">
        <v>158</v>
      </c>
      <c r="J39" s="113" t="s">
        <v>329</v>
      </c>
      <c r="K39" s="281" t="s">
        <v>309</v>
      </c>
      <c r="L39" s="152"/>
      <c r="M39" s="152"/>
      <c r="N39" s="152">
        <v>0.1</v>
      </c>
      <c r="O39" s="152">
        <v>0.5</v>
      </c>
      <c r="P39" s="152">
        <v>0.6</v>
      </c>
      <c r="Q39" s="148" t="s">
        <v>136</v>
      </c>
      <c r="R39" s="148" t="s">
        <v>159</v>
      </c>
      <c r="S39" s="148" t="s">
        <v>138</v>
      </c>
      <c r="T39" s="148" t="s">
        <v>63</v>
      </c>
      <c r="U39" s="148" t="s">
        <v>77</v>
      </c>
      <c r="V39" s="148"/>
      <c r="W39" s="148"/>
      <c r="X39" s="149" t="s">
        <v>139</v>
      </c>
      <c r="Y39" s="150">
        <v>153000000</v>
      </c>
      <c r="Z39" s="332" t="s">
        <v>156</v>
      </c>
      <c r="AA39" s="332">
        <v>0</v>
      </c>
      <c r="AB39" s="333">
        <v>0</v>
      </c>
      <c r="AC39" s="320"/>
      <c r="AD39" s="46"/>
      <c r="AE39" s="46"/>
      <c r="AF39" s="44" t="str">
        <f t="shared" si="0"/>
        <v>Querellas civiles de policia y contravencionales resueltas</v>
      </c>
      <c r="AG39" s="300">
        <f t="shared" si="14"/>
        <v>0</v>
      </c>
      <c r="AH39" s="48"/>
      <c r="AI39" s="45"/>
      <c r="AJ39" s="38"/>
      <c r="AK39" s="38"/>
      <c r="AL39" s="44" t="str">
        <f t="shared" si="1"/>
        <v>Querellas civiles de policia y contravencionales resueltas</v>
      </c>
      <c r="AM39" s="298">
        <f t="shared" si="2"/>
        <v>0.1</v>
      </c>
      <c r="AN39" s="323">
        <v>3.1600000000000003E-2</v>
      </c>
      <c r="AO39" s="45">
        <f t="shared" si="3"/>
        <v>0.316</v>
      </c>
      <c r="AP39" s="38" t="s">
        <v>406</v>
      </c>
      <c r="AQ39" s="38" t="s">
        <v>407</v>
      </c>
      <c r="AR39" s="44" t="str">
        <f t="shared" si="4"/>
        <v>Querellas civiles de policia y contravencionales resueltas</v>
      </c>
      <c r="AS39" s="298">
        <f t="shared" si="5"/>
        <v>0.5</v>
      </c>
      <c r="AT39" s="49"/>
      <c r="AU39" s="45">
        <f t="shared" si="6"/>
        <v>0</v>
      </c>
      <c r="AV39" s="50"/>
      <c r="AW39" s="38"/>
      <c r="AX39" s="44" t="str">
        <f t="shared" si="7"/>
        <v>Querellas civiles de policia y contravencionales resueltas</v>
      </c>
      <c r="AY39" s="44">
        <f t="shared" si="8"/>
        <v>0.6</v>
      </c>
      <c r="AZ39" s="51">
        <f t="shared" si="9"/>
        <v>3.1600000000000003E-2</v>
      </c>
      <c r="BA39" s="52">
        <f t="shared" si="10"/>
        <v>3.1600000000000003E-2</v>
      </c>
      <c r="BB39" s="53"/>
    </row>
    <row r="40" spans="1:54" ht="157.5" customHeight="1" thickBot="1" x14ac:dyDescent="0.3">
      <c r="A40" s="35">
        <v>25</v>
      </c>
      <c r="B40" s="396"/>
      <c r="C40" s="376"/>
      <c r="D40" s="144" t="s">
        <v>160</v>
      </c>
      <c r="E40" s="145">
        <v>1.4999999999999999E-2</v>
      </c>
      <c r="F40" s="55" t="s">
        <v>56</v>
      </c>
      <c r="G40" s="98" t="s">
        <v>161</v>
      </c>
      <c r="H40" s="98" t="s">
        <v>162</v>
      </c>
      <c r="I40" s="113"/>
      <c r="J40" s="113" t="s">
        <v>59</v>
      </c>
      <c r="K40" s="281" t="s">
        <v>310</v>
      </c>
      <c r="L40" s="83">
        <v>0</v>
      </c>
      <c r="M40" s="83">
        <v>0.02</v>
      </c>
      <c r="N40" s="122">
        <v>0.03</v>
      </c>
      <c r="O40" s="131">
        <v>0.1</v>
      </c>
      <c r="P40" s="132">
        <v>0.1</v>
      </c>
      <c r="Q40" s="113" t="s">
        <v>60</v>
      </c>
      <c r="R40" s="113" t="s">
        <v>163</v>
      </c>
      <c r="S40" s="148" t="s">
        <v>138</v>
      </c>
      <c r="T40" s="148" t="s">
        <v>63</v>
      </c>
      <c r="U40" s="148" t="s">
        <v>77</v>
      </c>
      <c r="V40" s="40"/>
      <c r="W40" s="40"/>
      <c r="X40" s="149" t="s">
        <v>139</v>
      </c>
      <c r="Y40" s="150">
        <v>153000000</v>
      </c>
      <c r="Z40" s="332" t="s">
        <v>161</v>
      </c>
      <c r="AA40" s="332">
        <v>0</v>
      </c>
      <c r="AB40" s="333">
        <v>0</v>
      </c>
      <c r="AC40" s="320"/>
      <c r="AD40" s="46"/>
      <c r="AE40" s="46"/>
      <c r="AF40" s="44" t="str">
        <f t="shared" si="0"/>
        <v>Ejecución plan de descongestión</v>
      </c>
      <c r="AG40" s="301">
        <f t="shared" si="14"/>
        <v>0.02</v>
      </c>
      <c r="AH40" s="315">
        <v>0.115</v>
      </c>
      <c r="AI40" s="312">
        <v>1</v>
      </c>
      <c r="AJ40" s="313" t="s">
        <v>371</v>
      </c>
      <c r="AK40" s="38" t="s">
        <v>372</v>
      </c>
      <c r="AL40" s="44" t="str">
        <f t="shared" si="1"/>
        <v>Ejecución plan de descongestión</v>
      </c>
      <c r="AM40" s="298">
        <f t="shared" si="2"/>
        <v>0.03</v>
      </c>
      <c r="AN40" s="329">
        <v>7.1999999999999998E-3</v>
      </c>
      <c r="AO40" s="45">
        <f t="shared" si="3"/>
        <v>0.24</v>
      </c>
      <c r="AP40" s="313" t="s">
        <v>408</v>
      </c>
      <c r="AQ40" s="38" t="s">
        <v>409</v>
      </c>
      <c r="AR40" s="44" t="str">
        <f t="shared" si="4"/>
        <v>Ejecución plan de descongestión</v>
      </c>
      <c r="AS40" s="298">
        <f t="shared" si="5"/>
        <v>0.1</v>
      </c>
      <c r="AT40" s="49" t="s">
        <v>471</v>
      </c>
      <c r="AU40" s="45" t="e">
        <f t="shared" si="6"/>
        <v>#VALUE!</v>
      </c>
      <c r="AV40" s="38" t="s">
        <v>472</v>
      </c>
      <c r="AW40" s="38" t="s">
        <v>473</v>
      </c>
      <c r="AX40" s="44" t="str">
        <f t="shared" si="7"/>
        <v>Ejecución plan de descongestión</v>
      </c>
      <c r="AY40" s="44">
        <f t="shared" si="8"/>
        <v>0.1</v>
      </c>
      <c r="AZ40" s="51">
        <f t="shared" si="9"/>
        <v>0.1222</v>
      </c>
      <c r="BA40" s="52" t="e">
        <f t="shared" si="10"/>
        <v>#VALUE!</v>
      </c>
      <c r="BB40" s="53"/>
    </row>
    <row r="41" spans="1:54" ht="143.25" customHeight="1" thickBot="1" x14ac:dyDescent="0.3">
      <c r="A41" s="54">
        <v>26</v>
      </c>
      <c r="B41" s="396"/>
      <c r="C41" s="376"/>
      <c r="D41" s="144" t="s">
        <v>164</v>
      </c>
      <c r="E41" s="145">
        <v>1.4999999999999999E-2</v>
      </c>
      <c r="F41" s="55" t="s">
        <v>149</v>
      </c>
      <c r="G41" s="98" t="s">
        <v>165</v>
      </c>
      <c r="H41" s="98" t="s">
        <v>166</v>
      </c>
      <c r="I41" s="113"/>
      <c r="J41" s="113" t="s">
        <v>69</v>
      </c>
      <c r="K41" s="281" t="s">
        <v>311</v>
      </c>
      <c r="L41" s="152">
        <v>1</v>
      </c>
      <c r="M41" s="152">
        <v>1</v>
      </c>
      <c r="N41" s="152">
        <v>1</v>
      </c>
      <c r="O41" s="152">
        <v>1</v>
      </c>
      <c r="P41" s="148">
        <v>100</v>
      </c>
      <c r="Q41" s="148" t="s">
        <v>136</v>
      </c>
      <c r="R41" s="148" t="s">
        <v>159</v>
      </c>
      <c r="S41" s="148" t="s">
        <v>138</v>
      </c>
      <c r="T41" s="148" t="s">
        <v>63</v>
      </c>
      <c r="U41" s="148" t="s">
        <v>77</v>
      </c>
      <c r="V41" s="148"/>
      <c r="W41" s="148"/>
      <c r="X41" s="149" t="s">
        <v>139</v>
      </c>
      <c r="Y41" s="150">
        <v>153000000</v>
      </c>
      <c r="Z41" s="332" t="s">
        <v>165</v>
      </c>
      <c r="AA41" s="332">
        <v>1</v>
      </c>
      <c r="AB41" s="333">
        <v>1</v>
      </c>
      <c r="AC41" s="320">
        <f t="shared" si="12"/>
        <v>1</v>
      </c>
      <c r="AD41" s="46"/>
      <c r="AE41" s="46"/>
      <c r="AF41" s="44" t="str">
        <f t="shared" si="0"/>
        <v>Actuaciones administrativas registradas en el aplicativo</v>
      </c>
      <c r="AG41" s="310">
        <f t="shared" si="14"/>
        <v>1</v>
      </c>
      <c r="AH41" s="311">
        <v>1</v>
      </c>
      <c r="AI41" s="312">
        <f>(AH41/AG41)</f>
        <v>1</v>
      </c>
      <c r="AJ41" s="313" t="s">
        <v>336</v>
      </c>
      <c r="AK41" s="38" t="s">
        <v>337</v>
      </c>
      <c r="AL41" s="44" t="str">
        <f t="shared" si="1"/>
        <v>Actuaciones administrativas registradas en el aplicativo</v>
      </c>
      <c r="AM41" s="298">
        <f t="shared" si="2"/>
        <v>1</v>
      </c>
      <c r="AN41" s="323">
        <v>0.28999999999999998</v>
      </c>
      <c r="AO41" s="45">
        <f t="shared" si="3"/>
        <v>0.28999999999999998</v>
      </c>
      <c r="AP41" s="313" t="s">
        <v>410</v>
      </c>
      <c r="AQ41" s="38" t="s">
        <v>409</v>
      </c>
      <c r="AR41" s="44" t="str">
        <f t="shared" si="4"/>
        <v>Actuaciones administrativas registradas en el aplicativo</v>
      </c>
      <c r="AS41" s="298">
        <f t="shared" si="5"/>
        <v>1</v>
      </c>
      <c r="AT41" s="347" t="s">
        <v>468</v>
      </c>
      <c r="AU41" s="349" t="e">
        <f>AS41*AT41</f>
        <v>#VALUE!</v>
      </c>
      <c r="AV41" s="346" t="s">
        <v>469</v>
      </c>
      <c r="AW41" s="38" t="s">
        <v>470</v>
      </c>
      <c r="AX41" s="44" t="str">
        <f t="shared" si="7"/>
        <v>Actuaciones administrativas registradas en el aplicativo</v>
      </c>
      <c r="AY41" s="44">
        <f t="shared" si="8"/>
        <v>100</v>
      </c>
      <c r="AZ41" s="51">
        <f t="shared" si="9"/>
        <v>0.76333333333333331</v>
      </c>
      <c r="BA41" s="52" t="e">
        <f t="shared" si="10"/>
        <v>#VALUE!</v>
      </c>
      <c r="BB41" s="53"/>
    </row>
    <row r="42" spans="1:54" ht="171.75" customHeight="1" thickBot="1" x14ac:dyDescent="0.3">
      <c r="A42" s="35">
        <v>27</v>
      </c>
      <c r="B42" s="396"/>
      <c r="C42" s="376"/>
      <c r="D42" s="144" t="s">
        <v>167</v>
      </c>
      <c r="E42" s="299">
        <v>1.4999999999999999E-2</v>
      </c>
      <c r="F42" s="55" t="s">
        <v>149</v>
      </c>
      <c r="G42" s="98" t="s">
        <v>168</v>
      </c>
      <c r="H42" s="98" t="s">
        <v>169</v>
      </c>
      <c r="I42" s="113"/>
      <c r="J42" s="113" t="s">
        <v>69</v>
      </c>
      <c r="K42" s="281" t="s">
        <v>311</v>
      </c>
      <c r="L42" s="152">
        <v>1</v>
      </c>
      <c r="M42" s="152">
        <v>1</v>
      </c>
      <c r="N42" s="152">
        <v>1</v>
      </c>
      <c r="O42" s="152">
        <v>1</v>
      </c>
      <c r="P42" s="148">
        <v>100</v>
      </c>
      <c r="Q42" s="148" t="s">
        <v>136</v>
      </c>
      <c r="R42" s="148" t="s">
        <v>159</v>
      </c>
      <c r="S42" s="148" t="s">
        <v>138</v>
      </c>
      <c r="T42" s="148" t="s">
        <v>63</v>
      </c>
      <c r="U42" s="148" t="s">
        <v>77</v>
      </c>
      <c r="V42" s="148"/>
      <c r="W42" s="148"/>
      <c r="X42" s="149" t="s">
        <v>139</v>
      </c>
      <c r="Y42" s="150">
        <v>153000000</v>
      </c>
      <c r="Z42" s="332" t="s">
        <v>168</v>
      </c>
      <c r="AA42" s="332">
        <v>1</v>
      </c>
      <c r="AB42" s="333">
        <v>1</v>
      </c>
      <c r="AC42" s="320">
        <f t="shared" si="12"/>
        <v>1</v>
      </c>
      <c r="AD42" s="46"/>
      <c r="AE42" s="46"/>
      <c r="AF42" s="44" t="str">
        <f t="shared" si="0"/>
        <v>Actuaciones policivas registradas en el aplicativo</v>
      </c>
      <c r="AG42" s="300">
        <f t="shared" si="14"/>
        <v>1</v>
      </c>
      <c r="AH42" s="48">
        <v>1</v>
      </c>
      <c r="AI42" s="45">
        <f t="shared" si="11"/>
        <v>1</v>
      </c>
      <c r="AJ42" s="38" t="s">
        <v>339</v>
      </c>
      <c r="AK42" s="38" t="s">
        <v>338</v>
      </c>
      <c r="AL42" s="44" t="str">
        <f t="shared" si="1"/>
        <v>Actuaciones policivas registradas en el aplicativo</v>
      </c>
      <c r="AM42" s="298">
        <f t="shared" si="2"/>
        <v>1</v>
      </c>
      <c r="AN42" s="321">
        <v>1</v>
      </c>
      <c r="AO42" s="45">
        <f t="shared" si="3"/>
        <v>1</v>
      </c>
      <c r="AP42" s="38" t="s">
        <v>339</v>
      </c>
      <c r="AQ42" s="38" t="s">
        <v>338</v>
      </c>
      <c r="AR42" s="44" t="str">
        <f t="shared" si="4"/>
        <v>Actuaciones policivas registradas en el aplicativo</v>
      </c>
      <c r="AS42" s="298">
        <f t="shared" si="5"/>
        <v>1</v>
      </c>
      <c r="AT42" s="49">
        <v>1</v>
      </c>
      <c r="AU42" s="45">
        <f t="shared" si="6"/>
        <v>1</v>
      </c>
      <c r="AV42" s="50" t="s">
        <v>462</v>
      </c>
      <c r="AW42" s="38" t="s">
        <v>461</v>
      </c>
      <c r="AX42" s="44" t="str">
        <f t="shared" si="7"/>
        <v>Actuaciones policivas registradas en el aplicativo</v>
      </c>
      <c r="AY42" s="44">
        <f t="shared" si="8"/>
        <v>100</v>
      </c>
      <c r="AZ42" s="51">
        <f t="shared" si="9"/>
        <v>1</v>
      </c>
      <c r="BA42" s="52">
        <f t="shared" si="10"/>
        <v>4</v>
      </c>
      <c r="BB42" s="53"/>
    </row>
    <row r="43" spans="1:54" ht="161.25" customHeight="1" thickBot="1" x14ac:dyDescent="0.3">
      <c r="A43" s="54">
        <v>28</v>
      </c>
      <c r="B43" s="396"/>
      <c r="C43" s="376"/>
      <c r="D43" s="144" t="s">
        <v>170</v>
      </c>
      <c r="E43" s="145">
        <v>1.4999999999999999E-2</v>
      </c>
      <c r="F43" s="60" t="s">
        <v>149</v>
      </c>
      <c r="G43" s="98" t="s">
        <v>171</v>
      </c>
      <c r="H43" s="98" t="s">
        <v>172</v>
      </c>
      <c r="I43" s="148" t="s">
        <v>173</v>
      </c>
      <c r="J43" s="113" t="s">
        <v>329</v>
      </c>
      <c r="K43" s="281" t="s">
        <v>312</v>
      </c>
      <c r="L43" s="152">
        <v>0.05</v>
      </c>
      <c r="M43" s="152">
        <v>0.1</v>
      </c>
      <c r="N43" s="152">
        <v>0.15</v>
      </c>
      <c r="O43" s="152">
        <v>0.7</v>
      </c>
      <c r="P43" s="152">
        <v>1</v>
      </c>
      <c r="Q43" s="148" t="s">
        <v>136</v>
      </c>
      <c r="R43" s="148" t="s">
        <v>174</v>
      </c>
      <c r="S43" s="146" t="s">
        <v>175</v>
      </c>
      <c r="T43" s="148" t="s">
        <v>63</v>
      </c>
      <c r="U43" s="148" t="s">
        <v>77</v>
      </c>
      <c r="V43" s="148"/>
      <c r="W43" s="148"/>
      <c r="X43" s="149" t="s">
        <v>139</v>
      </c>
      <c r="Y43" s="150">
        <v>153000000</v>
      </c>
      <c r="Z43" s="332" t="s">
        <v>171</v>
      </c>
      <c r="AA43" s="298">
        <v>0.05</v>
      </c>
      <c r="AB43" s="321">
        <v>0.05</v>
      </c>
      <c r="AC43" s="320">
        <f t="shared" si="12"/>
        <v>1</v>
      </c>
      <c r="AD43" s="46"/>
      <c r="AE43" s="46"/>
      <c r="AF43" s="44" t="str">
        <f t="shared" si="0"/>
        <v>Actuaciones administrativas impulsadas</v>
      </c>
      <c r="AG43" s="300">
        <f t="shared" si="14"/>
        <v>0.1</v>
      </c>
      <c r="AH43" s="316">
        <v>0.14219999999999999</v>
      </c>
      <c r="AI43" s="45">
        <v>1</v>
      </c>
      <c r="AJ43" s="38" t="s">
        <v>369</v>
      </c>
      <c r="AK43" s="38" t="s">
        <v>370</v>
      </c>
      <c r="AL43" s="44" t="str">
        <f t="shared" si="1"/>
        <v>Actuaciones administrativas impulsadas</v>
      </c>
      <c r="AM43" s="298">
        <f t="shared" si="2"/>
        <v>0.15</v>
      </c>
      <c r="AN43" s="321">
        <v>0.69869999999999999</v>
      </c>
      <c r="AO43" s="45">
        <v>1</v>
      </c>
      <c r="AP43" s="38" t="s">
        <v>463</v>
      </c>
      <c r="AQ43" s="38" t="s">
        <v>338</v>
      </c>
      <c r="AR43" s="44" t="str">
        <f t="shared" si="4"/>
        <v>Actuaciones administrativas impulsadas</v>
      </c>
      <c r="AS43" s="298">
        <f t="shared" si="5"/>
        <v>0.7</v>
      </c>
      <c r="AT43" s="49">
        <v>0.54390000000000005</v>
      </c>
      <c r="AU43" s="45">
        <f t="shared" si="6"/>
        <v>0.77700000000000014</v>
      </c>
      <c r="AV43" s="49" t="s">
        <v>465</v>
      </c>
      <c r="AW43" s="38" t="s">
        <v>464</v>
      </c>
      <c r="AX43" s="44" t="str">
        <f t="shared" si="7"/>
        <v>Actuaciones administrativas impulsadas</v>
      </c>
      <c r="AY43" s="44">
        <f t="shared" si="8"/>
        <v>1</v>
      </c>
      <c r="AZ43" s="51">
        <f>IF(J43="CONSTANTE",AVERAGE(AB43,AH43,AN43,AV43),(SUM(AB43,AH43,AN43,AV43)))</f>
        <v>0.89090000000000003</v>
      </c>
      <c r="BA43" s="52"/>
      <c r="BB43" s="53"/>
    </row>
    <row r="44" spans="1:54" ht="300" customHeight="1" thickBot="1" x14ac:dyDescent="0.3">
      <c r="A44" s="35">
        <v>29</v>
      </c>
      <c r="B44" s="396"/>
      <c r="C44" s="376"/>
      <c r="D44" s="144" t="s">
        <v>176</v>
      </c>
      <c r="E44" s="145">
        <v>1.4999999999999999E-2</v>
      </c>
      <c r="F44" s="153" t="s">
        <v>149</v>
      </c>
      <c r="G44" s="154" t="s">
        <v>177</v>
      </c>
      <c r="H44" s="154" t="s">
        <v>178</v>
      </c>
      <c r="I44" s="82"/>
      <c r="J44" s="82" t="s">
        <v>329</v>
      </c>
      <c r="K44" s="281" t="s">
        <v>313</v>
      </c>
      <c r="L44" s="41">
        <v>0</v>
      </c>
      <c r="M44" s="41">
        <v>0.02</v>
      </c>
      <c r="N44" s="41">
        <v>0.04</v>
      </c>
      <c r="O44" s="41">
        <v>0.04</v>
      </c>
      <c r="P44" s="41">
        <v>0.1</v>
      </c>
      <c r="Q44" s="40" t="s">
        <v>60</v>
      </c>
      <c r="R44" s="40" t="s">
        <v>179</v>
      </c>
      <c r="S44" s="146" t="s">
        <v>175</v>
      </c>
      <c r="T44" s="40" t="s">
        <v>63</v>
      </c>
      <c r="U44" s="124" t="s">
        <v>77</v>
      </c>
      <c r="V44" s="40"/>
      <c r="W44" s="40"/>
      <c r="X44" s="149" t="s">
        <v>139</v>
      </c>
      <c r="Y44" s="150">
        <v>153000000</v>
      </c>
      <c r="Z44" s="332" t="s">
        <v>177</v>
      </c>
      <c r="AA44" s="332">
        <v>0</v>
      </c>
      <c r="AB44" s="333">
        <v>0</v>
      </c>
      <c r="AC44" s="320"/>
      <c r="AD44" s="46"/>
      <c r="AE44" s="46"/>
      <c r="AF44" s="44" t="str">
        <f t="shared" si="0"/>
        <v>Disminución Revocatorias Consejo de Justicia</v>
      </c>
      <c r="AG44" s="300">
        <f t="shared" si="14"/>
        <v>0.02</v>
      </c>
      <c r="AH44" s="48"/>
      <c r="AI44" s="45">
        <f t="shared" si="11"/>
        <v>0</v>
      </c>
      <c r="AJ44" s="38"/>
      <c r="AK44" s="38"/>
      <c r="AL44" s="44" t="str">
        <f t="shared" si="1"/>
        <v>Disminución Revocatorias Consejo de Justicia</v>
      </c>
      <c r="AM44" s="298">
        <f t="shared" si="2"/>
        <v>0.04</v>
      </c>
      <c r="AN44" s="323">
        <v>0.04</v>
      </c>
      <c r="AO44" s="45">
        <f t="shared" si="3"/>
        <v>1</v>
      </c>
      <c r="AP44" s="38" t="s">
        <v>411</v>
      </c>
      <c r="AQ44" s="38" t="s">
        <v>412</v>
      </c>
      <c r="AR44" s="44" t="str">
        <f t="shared" si="4"/>
        <v>Disminución Revocatorias Consejo de Justicia</v>
      </c>
      <c r="AS44" s="298">
        <f t="shared" si="5"/>
        <v>0.04</v>
      </c>
      <c r="AT44" s="49">
        <v>0.04</v>
      </c>
      <c r="AU44" s="45">
        <f t="shared" si="6"/>
        <v>1</v>
      </c>
      <c r="AV44" s="50" t="s">
        <v>466</v>
      </c>
      <c r="AW44" s="38" t="s">
        <v>467</v>
      </c>
      <c r="AX44" s="44" t="str">
        <f t="shared" si="7"/>
        <v>Disminución Revocatorias Consejo de Justicia</v>
      </c>
      <c r="AY44" s="44">
        <f t="shared" si="8"/>
        <v>0.1</v>
      </c>
      <c r="AZ44" s="51">
        <f t="shared" si="9"/>
        <v>0.08</v>
      </c>
      <c r="BA44" s="52"/>
      <c r="BB44" s="53"/>
    </row>
    <row r="45" spans="1:54" ht="32.25" customHeight="1" thickBot="1" x14ac:dyDescent="0.3">
      <c r="A45" s="54">
        <v>30</v>
      </c>
      <c r="B45" s="396"/>
      <c r="C45" s="377"/>
      <c r="D45" s="155" t="s">
        <v>79</v>
      </c>
      <c r="E45" s="156">
        <f>SUM(E34:E44)</f>
        <v>0.17500000000000004</v>
      </c>
      <c r="F45" s="139"/>
      <c r="G45" s="157"/>
      <c r="H45" s="99"/>
      <c r="I45" s="55"/>
      <c r="J45" s="55"/>
      <c r="K45" s="282"/>
      <c r="L45" s="70"/>
      <c r="M45" s="70"/>
      <c r="N45" s="141"/>
      <c r="O45" s="141"/>
      <c r="P45" s="124"/>
      <c r="Q45" s="124"/>
      <c r="R45" s="124"/>
      <c r="S45" s="124"/>
      <c r="T45" s="124"/>
      <c r="U45" s="124"/>
      <c r="V45" s="124"/>
      <c r="W45" s="124"/>
      <c r="X45" s="142"/>
      <c r="Y45" s="143"/>
      <c r="Z45" s="332"/>
      <c r="AA45" s="332"/>
      <c r="AB45" s="333"/>
      <c r="AC45" s="320"/>
      <c r="AD45" s="46"/>
      <c r="AE45" s="46"/>
      <c r="AF45" s="44"/>
      <c r="AG45" s="47"/>
      <c r="AH45" s="48"/>
      <c r="AI45" s="45"/>
      <c r="AJ45" s="38"/>
      <c r="AK45" s="38"/>
      <c r="AL45" s="44"/>
      <c r="AM45" s="44"/>
      <c r="AN45" s="38"/>
      <c r="AO45" s="45"/>
      <c r="AP45" s="38"/>
      <c r="AQ45" s="38"/>
      <c r="AR45" s="44"/>
      <c r="AS45" s="44"/>
      <c r="AT45" s="49"/>
      <c r="AU45" s="45"/>
      <c r="AV45" s="50"/>
      <c r="AW45" s="38"/>
      <c r="AX45" s="44"/>
      <c r="AY45" s="44"/>
      <c r="AZ45" s="51"/>
      <c r="BA45" s="52"/>
      <c r="BB45" s="53"/>
    </row>
    <row r="46" spans="1:54" ht="93.75" customHeight="1" thickBot="1" x14ac:dyDescent="0.3">
      <c r="A46" s="35">
        <v>31</v>
      </c>
      <c r="B46" s="396"/>
      <c r="C46" s="378" t="s">
        <v>180</v>
      </c>
      <c r="D46" s="158" t="s">
        <v>181</v>
      </c>
      <c r="E46" s="159">
        <v>0.01</v>
      </c>
      <c r="F46" s="38" t="s">
        <v>56</v>
      </c>
      <c r="G46" s="98" t="s">
        <v>182</v>
      </c>
      <c r="H46" s="111" t="s">
        <v>183</v>
      </c>
      <c r="I46" s="160">
        <v>0</v>
      </c>
      <c r="J46" s="113" t="s">
        <v>59</v>
      </c>
      <c r="K46" s="279" t="s">
        <v>314</v>
      </c>
      <c r="L46" s="41">
        <v>0</v>
      </c>
      <c r="M46" s="41">
        <v>0.5</v>
      </c>
      <c r="N46" s="41">
        <v>0.7</v>
      </c>
      <c r="O46" s="41">
        <v>0.95</v>
      </c>
      <c r="P46" s="41">
        <v>0.95</v>
      </c>
      <c r="Q46" s="40" t="s">
        <v>136</v>
      </c>
      <c r="R46" s="40" t="s">
        <v>184</v>
      </c>
      <c r="S46" s="40" t="s">
        <v>185</v>
      </c>
      <c r="T46" s="40" t="s">
        <v>63</v>
      </c>
      <c r="U46" s="55" t="s">
        <v>77</v>
      </c>
      <c r="V46" s="40"/>
      <c r="W46" s="40"/>
      <c r="X46" s="42"/>
      <c r="Y46" s="161"/>
      <c r="Z46" s="332" t="s">
        <v>182</v>
      </c>
      <c r="AA46" s="332">
        <v>0</v>
      </c>
      <c r="AB46" s="333">
        <v>0</v>
      </c>
      <c r="AC46" s="320"/>
      <c r="AD46" s="46"/>
      <c r="AE46" s="46"/>
      <c r="AF46" s="44" t="str">
        <f t="shared" si="0"/>
        <v>Ejecución presupuestal de inversión directa</v>
      </c>
      <c r="AG46" s="300">
        <f t="shared" ref="AG46:AG52" si="15">M46</f>
        <v>0.5</v>
      </c>
      <c r="AH46" s="48">
        <v>0.14749999999999999</v>
      </c>
      <c r="AI46" s="45">
        <f t="shared" si="11"/>
        <v>0.29499999999999998</v>
      </c>
      <c r="AJ46" s="38" t="s">
        <v>379</v>
      </c>
      <c r="AK46" s="38" t="s">
        <v>344</v>
      </c>
      <c r="AL46" s="44" t="str">
        <f t="shared" si="1"/>
        <v>Ejecución presupuestal de inversión directa</v>
      </c>
      <c r="AM46" s="298">
        <f t="shared" si="2"/>
        <v>0.7</v>
      </c>
      <c r="AN46" s="330">
        <v>0.19589999999999999</v>
      </c>
      <c r="AO46" s="45">
        <f t="shared" si="3"/>
        <v>0.27985714285714286</v>
      </c>
      <c r="AP46" s="38" t="s">
        <v>413</v>
      </c>
      <c r="AQ46" s="38" t="s">
        <v>414</v>
      </c>
      <c r="AR46" s="44" t="str">
        <f t="shared" si="4"/>
        <v>Ejecución presupuestal de inversión directa</v>
      </c>
      <c r="AS46" s="298">
        <f t="shared" si="5"/>
        <v>0.95</v>
      </c>
      <c r="AT46" s="343">
        <v>96.463915447949191</v>
      </c>
      <c r="AU46" s="45">
        <f t="shared" si="6"/>
        <v>101.5409636294202</v>
      </c>
      <c r="AV46" s="50"/>
      <c r="AW46" s="38"/>
      <c r="AX46" s="44" t="str">
        <f t="shared" si="7"/>
        <v>Ejecución presupuestal de inversión directa</v>
      </c>
      <c r="AY46" s="44">
        <f t="shared" si="8"/>
        <v>0.95</v>
      </c>
      <c r="AZ46" s="51">
        <f t="shared" si="9"/>
        <v>96.807315447949193</v>
      </c>
      <c r="BA46" s="52"/>
      <c r="BB46" s="53"/>
    </row>
    <row r="47" spans="1:54" ht="93.75" customHeight="1" thickBot="1" x14ac:dyDescent="0.3">
      <c r="A47" s="54">
        <v>32</v>
      </c>
      <c r="B47" s="396"/>
      <c r="C47" s="379"/>
      <c r="D47" s="162" t="s">
        <v>186</v>
      </c>
      <c r="E47" s="159">
        <v>0.01</v>
      </c>
      <c r="F47" s="55" t="s">
        <v>87</v>
      </c>
      <c r="G47" s="98" t="s">
        <v>187</v>
      </c>
      <c r="H47" s="98" t="s">
        <v>188</v>
      </c>
      <c r="I47" s="163">
        <v>0</v>
      </c>
      <c r="J47" s="113" t="s">
        <v>59</v>
      </c>
      <c r="K47" s="281" t="s">
        <v>315</v>
      </c>
      <c r="L47" s="41">
        <v>0</v>
      </c>
      <c r="M47" s="41">
        <v>0.1</v>
      </c>
      <c r="N47" s="41">
        <v>0.2</v>
      </c>
      <c r="O47" s="41">
        <v>0.5</v>
      </c>
      <c r="P47" s="41">
        <v>0.5</v>
      </c>
      <c r="Q47" s="40" t="s">
        <v>136</v>
      </c>
      <c r="R47" s="40" t="s">
        <v>184</v>
      </c>
      <c r="S47" s="40" t="s">
        <v>185</v>
      </c>
      <c r="T47" s="40" t="s">
        <v>63</v>
      </c>
      <c r="U47" s="55" t="s">
        <v>77</v>
      </c>
      <c r="V47" s="40"/>
      <c r="W47" s="40"/>
      <c r="X47" s="42"/>
      <c r="Y47" s="164"/>
      <c r="Z47" s="332" t="s">
        <v>187</v>
      </c>
      <c r="AA47" s="332">
        <v>0</v>
      </c>
      <c r="AB47" s="333">
        <v>0</v>
      </c>
      <c r="AC47" s="320"/>
      <c r="AD47" s="46"/>
      <c r="AE47" s="46"/>
      <c r="AF47" s="44" t="str">
        <f t="shared" si="0"/>
        <v>Giros realizados</v>
      </c>
      <c r="AG47" s="300">
        <f t="shared" si="15"/>
        <v>0.1</v>
      </c>
      <c r="AH47" s="308">
        <v>0.41149999999999998</v>
      </c>
      <c r="AI47" s="307">
        <v>1</v>
      </c>
      <c r="AJ47" s="38" t="s">
        <v>379</v>
      </c>
      <c r="AK47" s="38" t="s">
        <v>344</v>
      </c>
      <c r="AL47" s="44" t="str">
        <f t="shared" si="1"/>
        <v>Giros realizados</v>
      </c>
      <c r="AM47" s="298">
        <f t="shared" si="2"/>
        <v>0.2</v>
      </c>
      <c r="AN47" s="330">
        <v>0.121</v>
      </c>
      <c r="AO47" s="45">
        <f t="shared" si="3"/>
        <v>0.60499999999999998</v>
      </c>
      <c r="AP47" s="38" t="s">
        <v>415</v>
      </c>
      <c r="AQ47" s="38" t="s">
        <v>414</v>
      </c>
      <c r="AR47" s="44" t="str">
        <f t="shared" si="4"/>
        <v>Giros realizados</v>
      </c>
      <c r="AS47" s="298">
        <f t="shared" si="5"/>
        <v>0.5</v>
      </c>
      <c r="AT47" s="330">
        <v>0.21340000000000001</v>
      </c>
      <c r="AU47" s="45">
        <f t="shared" si="6"/>
        <v>0.42680000000000001</v>
      </c>
      <c r="AV47" s="50"/>
      <c r="AW47" s="38"/>
      <c r="AX47" s="44" t="str">
        <f t="shared" si="7"/>
        <v>Giros realizados</v>
      </c>
      <c r="AY47" s="44">
        <f t="shared" si="8"/>
        <v>0.5</v>
      </c>
      <c r="AZ47" s="51">
        <f t="shared" si="9"/>
        <v>0.74590000000000001</v>
      </c>
      <c r="BA47" s="52"/>
      <c r="BB47" s="53"/>
    </row>
    <row r="48" spans="1:54" ht="93.75" customHeight="1" thickBot="1" x14ac:dyDescent="0.3">
      <c r="A48" s="35">
        <v>33</v>
      </c>
      <c r="B48" s="396"/>
      <c r="C48" s="379"/>
      <c r="D48" s="162" t="s">
        <v>189</v>
      </c>
      <c r="E48" s="159">
        <v>0.01</v>
      </c>
      <c r="F48" s="55" t="s">
        <v>56</v>
      </c>
      <c r="G48" s="98" t="s">
        <v>190</v>
      </c>
      <c r="H48" s="98" t="s">
        <v>191</v>
      </c>
      <c r="I48" s="163" t="s">
        <v>192</v>
      </c>
      <c r="J48" s="113" t="s">
        <v>59</v>
      </c>
      <c r="K48" s="281" t="s">
        <v>316</v>
      </c>
      <c r="L48" s="41">
        <v>0</v>
      </c>
      <c r="M48" s="41">
        <v>0.1</v>
      </c>
      <c r="N48" s="41">
        <v>0.2</v>
      </c>
      <c r="O48" s="41">
        <v>0.5</v>
      </c>
      <c r="P48" s="41">
        <v>0.5</v>
      </c>
      <c r="Q48" s="40" t="s">
        <v>136</v>
      </c>
      <c r="R48" s="40" t="s">
        <v>184</v>
      </c>
      <c r="S48" s="40" t="s">
        <v>185</v>
      </c>
      <c r="T48" s="40" t="s">
        <v>63</v>
      </c>
      <c r="U48" s="55" t="s">
        <v>77</v>
      </c>
      <c r="V48" s="40"/>
      <c r="W48" s="40"/>
      <c r="X48" s="42"/>
      <c r="Y48" s="103"/>
      <c r="Z48" s="332" t="s">
        <v>190</v>
      </c>
      <c r="AA48" s="332">
        <v>0</v>
      </c>
      <c r="AB48" s="333">
        <v>0</v>
      </c>
      <c r="AC48" s="320"/>
      <c r="AD48" s="46"/>
      <c r="AE48" s="46"/>
      <c r="AF48" s="44" t="str">
        <f t="shared" si="0"/>
        <v>Ejecución de obligaciones por pagar</v>
      </c>
      <c r="AG48" s="300">
        <f t="shared" si="15"/>
        <v>0.1</v>
      </c>
      <c r="AH48" s="308">
        <v>0.43020000000000003</v>
      </c>
      <c r="AI48" s="45">
        <v>1</v>
      </c>
      <c r="AJ48" s="38" t="s">
        <v>379</v>
      </c>
      <c r="AK48" s="38" t="s">
        <v>344</v>
      </c>
      <c r="AL48" s="44" t="str">
        <f t="shared" si="1"/>
        <v>Ejecución de obligaciones por pagar</v>
      </c>
      <c r="AM48" s="298">
        <f t="shared" si="2"/>
        <v>0.2</v>
      </c>
      <c r="AN48" s="330">
        <v>0.54510000000000003</v>
      </c>
      <c r="AO48" s="45">
        <v>1</v>
      </c>
      <c r="AP48" s="38" t="s">
        <v>416</v>
      </c>
      <c r="AQ48" s="38" t="s">
        <v>414</v>
      </c>
      <c r="AR48" s="44" t="str">
        <f t="shared" si="4"/>
        <v>Ejecución de obligaciones por pagar</v>
      </c>
      <c r="AS48" s="298">
        <f t="shared" si="5"/>
        <v>0.5</v>
      </c>
      <c r="AT48" s="344">
        <v>0.74519999999999997</v>
      </c>
      <c r="AU48" s="45">
        <f t="shared" si="6"/>
        <v>1.4903999999999999</v>
      </c>
      <c r="AV48" s="50"/>
      <c r="AW48" s="38"/>
      <c r="AX48" s="44" t="str">
        <f t="shared" si="7"/>
        <v>Ejecución de obligaciones por pagar</v>
      </c>
      <c r="AY48" s="44">
        <f t="shared" si="8"/>
        <v>0.5</v>
      </c>
      <c r="AZ48" s="51">
        <f t="shared" si="9"/>
        <v>1.7204999999999999</v>
      </c>
      <c r="BA48" s="52"/>
      <c r="BB48" s="53"/>
    </row>
    <row r="49" spans="1:54" ht="93.75" customHeight="1" thickBot="1" x14ac:dyDescent="0.3">
      <c r="A49" s="54">
        <v>34</v>
      </c>
      <c r="B49" s="396"/>
      <c r="C49" s="379"/>
      <c r="D49" s="162" t="s">
        <v>193</v>
      </c>
      <c r="E49" s="159">
        <v>0.02</v>
      </c>
      <c r="F49" s="55" t="s">
        <v>87</v>
      </c>
      <c r="G49" s="98" t="s">
        <v>194</v>
      </c>
      <c r="H49" s="98" t="s">
        <v>195</v>
      </c>
      <c r="I49" s="55"/>
      <c r="J49" s="113" t="s">
        <v>291</v>
      </c>
      <c r="K49" s="281" t="s">
        <v>317</v>
      </c>
      <c r="L49" s="41">
        <v>0</v>
      </c>
      <c r="M49" s="41">
        <v>0</v>
      </c>
      <c r="N49" s="41">
        <v>1</v>
      </c>
      <c r="O49" s="41">
        <v>0</v>
      </c>
      <c r="P49" s="41">
        <v>1</v>
      </c>
      <c r="Q49" s="40" t="s">
        <v>136</v>
      </c>
      <c r="R49" s="40" t="s">
        <v>196</v>
      </c>
      <c r="S49" s="40" t="s">
        <v>185</v>
      </c>
      <c r="T49" s="40" t="s">
        <v>63</v>
      </c>
      <c r="U49" s="55" t="s">
        <v>77</v>
      </c>
      <c r="V49" s="40"/>
      <c r="W49" s="40"/>
      <c r="X49" s="42"/>
      <c r="Y49" s="103"/>
      <c r="Z49" s="332" t="s">
        <v>194</v>
      </c>
      <c r="AA49" s="332">
        <v>0</v>
      </c>
      <c r="AB49" s="333">
        <v>0</v>
      </c>
      <c r="AC49" s="320"/>
      <c r="AD49" s="46"/>
      <c r="AE49" s="46"/>
      <c r="AF49" s="44" t="str">
        <f t="shared" si="0"/>
        <v>Procesos Contractuales de malla vial y parques con pliegos tipo</v>
      </c>
      <c r="AG49" s="300">
        <f t="shared" si="15"/>
        <v>0</v>
      </c>
      <c r="AH49" s="48"/>
      <c r="AI49" s="45"/>
      <c r="AJ49" s="38"/>
      <c r="AK49" s="38"/>
      <c r="AL49" s="44" t="str">
        <f t="shared" si="1"/>
        <v>Procesos Contractuales de malla vial y parques con pliegos tipo</v>
      </c>
      <c r="AM49" s="298">
        <f t="shared" si="2"/>
        <v>1</v>
      </c>
      <c r="AN49" s="321">
        <v>1</v>
      </c>
      <c r="AO49" s="45">
        <f t="shared" si="3"/>
        <v>1</v>
      </c>
      <c r="AP49" s="38" t="s">
        <v>417</v>
      </c>
      <c r="AQ49" s="38" t="s">
        <v>418</v>
      </c>
      <c r="AR49" s="44" t="str">
        <f t="shared" si="4"/>
        <v>Procesos Contractuales de malla vial y parques con pliegos tipo</v>
      </c>
      <c r="AS49" s="44">
        <f t="shared" si="5"/>
        <v>0</v>
      </c>
      <c r="AT49" s="49">
        <v>0</v>
      </c>
      <c r="AU49" s="45" t="e">
        <f t="shared" si="6"/>
        <v>#DIV/0!</v>
      </c>
      <c r="AV49" s="50"/>
      <c r="AW49" s="38"/>
      <c r="AX49" s="44" t="str">
        <f t="shared" si="7"/>
        <v>Procesos Contractuales de malla vial y parques con pliegos tipo</v>
      </c>
      <c r="AY49" s="44">
        <f t="shared" si="8"/>
        <v>1</v>
      </c>
      <c r="AZ49" s="51">
        <f t="shared" si="9"/>
        <v>1</v>
      </c>
      <c r="BA49" s="52"/>
      <c r="BB49" s="53"/>
    </row>
    <row r="50" spans="1:54" ht="233.25" customHeight="1" thickBot="1" x14ac:dyDescent="0.3">
      <c r="A50" s="35">
        <v>35</v>
      </c>
      <c r="B50" s="396"/>
      <c r="C50" s="379"/>
      <c r="D50" s="165" t="s">
        <v>197</v>
      </c>
      <c r="E50" s="342">
        <v>0.02</v>
      </c>
      <c r="F50" s="166" t="s">
        <v>87</v>
      </c>
      <c r="G50" s="98" t="s">
        <v>198</v>
      </c>
      <c r="H50" s="98" t="s">
        <v>199</v>
      </c>
      <c r="I50" s="60"/>
      <c r="J50" s="60" t="s">
        <v>69</v>
      </c>
      <c r="K50" s="281" t="s">
        <v>318</v>
      </c>
      <c r="L50" s="41">
        <v>1</v>
      </c>
      <c r="M50" s="41">
        <v>1</v>
      </c>
      <c r="N50" s="167">
        <v>1</v>
      </c>
      <c r="O50" s="167">
        <v>1</v>
      </c>
      <c r="P50" s="167">
        <v>1</v>
      </c>
      <c r="Q50" s="87" t="s">
        <v>136</v>
      </c>
      <c r="R50" s="87" t="s">
        <v>196</v>
      </c>
      <c r="S50" s="87" t="s">
        <v>185</v>
      </c>
      <c r="T50" s="87" t="s">
        <v>63</v>
      </c>
      <c r="U50" s="60" t="s">
        <v>77</v>
      </c>
      <c r="V50" s="60"/>
      <c r="W50" s="60"/>
      <c r="X50" s="168"/>
      <c r="Y50" s="169"/>
      <c r="Z50" s="334" t="s">
        <v>198</v>
      </c>
      <c r="AA50" s="298">
        <v>1</v>
      </c>
      <c r="AB50" s="321">
        <v>1</v>
      </c>
      <c r="AC50" s="320">
        <f t="shared" si="12"/>
        <v>1</v>
      </c>
      <c r="AD50" s="46"/>
      <c r="AE50" s="46"/>
      <c r="AF50" s="44" t="str">
        <f t="shared" si="0"/>
        <v>Procesos contractuales publicados y actualizados en SECOP I, II y TVEC</v>
      </c>
      <c r="AG50" s="300">
        <f t="shared" si="15"/>
        <v>1</v>
      </c>
      <c r="AH50" s="48">
        <v>1</v>
      </c>
      <c r="AI50" s="45">
        <f>(AH50/AG50)</f>
        <v>1</v>
      </c>
      <c r="AJ50" s="38" t="s">
        <v>346</v>
      </c>
      <c r="AK50" s="38" t="s">
        <v>196</v>
      </c>
      <c r="AL50" s="44" t="str">
        <f t="shared" si="1"/>
        <v>Procesos contractuales publicados y actualizados en SECOP I, II y TVEC</v>
      </c>
      <c r="AM50" s="298">
        <f t="shared" si="2"/>
        <v>1</v>
      </c>
      <c r="AN50" s="321">
        <v>1</v>
      </c>
      <c r="AO50" s="45">
        <f t="shared" si="3"/>
        <v>1</v>
      </c>
      <c r="AP50" s="38" t="s">
        <v>419</v>
      </c>
      <c r="AQ50" s="38" t="s">
        <v>420</v>
      </c>
      <c r="AR50" s="44" t="str">
        <f t="shared" si="4"/>
        <v>Procesos contractuales publicados y actualizados en SECOP I, II y TVEC</v>
      </c>
      <c r="AS50" s="298">
        <f t="shared" si="5"/>
        <v>1</v>
      </c>
      <c r="AT50" s="49">
        <v>1</v>
      </c>
      <c r="AU50" s="45">
        <f t="shared" si="6"/>
        <v>1</v>
      </c>
      <c r="AV50" s="50" t="s">
        <v>436</v>
      </c>
      <c r="AW50" s="38" t="s">
        <v>420</v>
      </c>
      <c r="AX50" s="44" t="str">
        <f t="shared" si="7"/>
        <v>Procesos contractuales publicados y actualizados en SECOP I, II y TVEC</v>
      </c>
      <c r="AY50" s="44">
        <f t="shared" si="8"/>
        <v>1</v>
      </c>
      <c r="AZ50" s="51">
        <f t="shared" si="9"/>
        <v>1</v>
      </c>
      <c r="BA50" s="52"/>
      <c r="BB50" s="53"/>
    </row>
    <row r="51" spans="1:54" ht="143.25" customHeight="1" thickBot="1" x14ac:dyDescent="0.3">
      <c r="A51" s="170"/>
      <c r="B51" s="396"/>
      <c r="C51" s="379"/>
      <c r="D51" s="171" t="s">
        <v>200</v>
      </c>
      <c r="E51" s="159">
        <v>0.01</v>
      </c>
      <c r="F51" s="60" t="s">
        <v>56</v>
      </c>
      <c r="G51" s="125" t="s">
        <v>201</v>
      </c>
      <c r="H51" s="172" t="s">
        <v>202</v>
      </c>
      <c r="I51" s="40" t="s">
        <v>203</v>
      </c>
      <c r="J51" s="40" t="s">
        <v>59</v>
      </c>
      <c r="K51" s="281" t="s">
        <v>319</v>
      </c>
      <c r="L51" s="41">
        <v>0.1</v>
      </c>
      <c r="M51" s="41">
        <v>0.3</v>
      </c>
      <c r="N51" s="41">
        <v>0.6</v>
      </c>
      <c r="O51" s="41">
        <v>1</v>
      </c>
      <c r="P51" s="40">
        <v>100</v>
      </c>
      <c r="Q51" s="40" t="s">
        <v>60</v>
      </c>
      <c r="R51" s="40" t="s">
        <v>203</v>
      </c>
      <c r="S51" s="40" t="s">
        <v>204</v>
      </c>
      <c r="T51" s="40" t="s">
        <v>63</v>
      </c>
      <c r="U51" s="40" t="s">
        <v>64</v>
      </c>
      <c r="V51" s="40"/>
      <c r="W51" s="40"/>
      <c r="X51" s="42" t="s">
        <v>65</v>
      </c>
      <c r="Y51" s="164">
        <v>40000000</v>
      </c>
      <c r="Z51" s="336" t="s">
        <v>201</v>
      </c>
      <c r="AA51" s="298">
        <v>0.1</v>
      </c>
      <c r="AB51" s="321">
        <v>0.1</v>
      </c>
      <c r="AC51" s="320">
        <f t="shared" si="12"/>
        <v>1</v>
      </c>
      <c r="AD51" s="46"/>
      <c r="AE51" s="46"/>
      <c r="AF51" s="44" t="str">
        <f t="shared" si="0"/>
        <v>Porcentaje de cumplimiento de las actividades dispuestas en el plan de acción NIC-SP</v>
      </c>
      <c r="AG51" s="300">
        <f t="shared" si="15"/>
        <v>0.3</v>
      </c>
      <c r="AH51" s="48">
        <v>0.3</v>
      </c>
      <c r="AI51" s="45">
        <f>(AH51/AG51)</f>
        <v>1</v>
      </c>
      <c r="AJ51" s="38" t="s">
        <v>345</v>
      </c>
      <c r="AK51" s="38" t="s">
        <v>196</v>
      </c>
      <c r="AL51" s="44" t="str">
        <f t="shared" si="1"/>
        <v>Porcentaje de cumplimiento de las actividades dispuestas en el plan de acción NIC-SP</v>
      </c>
      <c r="AM51" s="298">
        <v>0.6</v>
      </c>
      <c r="AN51" s="321">
        <v>0.6</v>
      </c>
      <c r="AO51" s="45">
        <f t="shared" si="3"/>
        <v>1</v>
      </c>
      <c r="AP51" s="38" t="s">
        <v>345</v>
      </c>
      <c r="AQ51" s="38" t="s">
        <v>421</v>
      </c>
      <c r="AR51" s="44" t="str">
        <f t="shared" si="4"/>
        <v>Porcentaje de cumplimiento de las actividades dispuestas en el plan de acción NIC-SP</v>
      </c>
      <c r="AS51" s="298">
        <f t="shared" si="5"/>
        <v>1</v>
      </c>
      <c r="AT51" s="49">
        <v>1</v>
      </c>
      <c r="AU51" s="45">
        <f t="shared" si="6"/>
        <v>1</v>
      </c>
      <c r="AV51" s="50" t="s">
        <v>437</v>
      </c>
      <c r="AW51" s="38" t="s">
        <v>438</v>
      </c>
      <c r="AX51" s="44" t="str">
        <f t="shared" si="7"/>
        <v>Porcentaje de cumplimiento de las actividades dispuestas en el plan de acción NIC-SP</v>
      </c>
      <c r="AY51" s="44">
        <f t="shared" si="8"/>
        <v>100</v>
      </c>
      <c r="AZ51" s="51">
        <f t="shared" si="9"/>
        <v>2</v>
      </c>
      <c r="BA51" s="52"/>
      <c r="BB51" s="53"/>
    </row>
    <row r="52" spans="1:54" ht="93.75" customHeight="1" thickBot="1" x14ac:dyDescent="0.3">
      <c r="A52" s="54">
        <v>36</v>
      </c>
      <c r="B52" s="396"/>
      <c r="C52" s="379"/>
      <c r="D52" s="171" t="s">
        <v>205</v>
      </c>
      <c r="E52" s="159">
        <v>0.01</v>
      </c>
      <c r="F52" s="60" t="s">
        <v>56</v>
      </c>
      <c r="G52" s="125" t="s">
        <v>206</v>
      </c>
      <c r="H52" s="173" t="s">
        <v>207</v>
      </c>
      <c r="I52" s="55"/>
      <c r="J52" s="55" t="s">
        <v>69</v>
      </c>
      <c r="K52" s="281" t="s">
        <v>320</v>
      </c>
      <c r="L52" s="41">
        <v>0</v>
      </c>
      <c r="M52" s="41">
        <v>0.8</v>
      </c>
      <c r="N52" s="41">
        <v>0.8</v>
      </c>
      <c r="O52" s="41">
        <v>0.8</v>
      </c>
      <c r="P52" s="41">
        <v>0.8</v>
      </c>
      <c r="Q52" s="40" t="s">
        <v>136</v>
      </c>
      <c r="R52" s="40" t="s">
        <v>196</v>
      </c>
      <c r="S52" s="40" t="s">
        <v>185</v>
      </c>
      <c r="T52" s="40" t="s">
        <v>63</v>
      </c>
      <c r="U52" s="55" t="s">
        <v>77</v>
      </c>
      <c r="V52" s="55"/>
      <c r="W52" s="55"/>
      <c r="X52" s="102"/>
      <c r="Y52" s="103"/>
      <c r="Z52" s="336" t="s">
        <v>206</v>
      </c>
      <c r="AA52" s="332">
        <v>0</v>
      </c>
      <c r="AB52" s="333"/>
      <c r="AC52" s="320"/>
      <c r="AD52" s="46"/>
      <c r="AE52" s="46"/>
      <c r="AF52" s="44" t="str">
        <f t="shared" si="0"/>
        <v>Bienes con CTUCU adquiridos a través de Colombia Compra Eficiente</v>
      </c>
      <c r="AG52" s="300">
        <f t="shared" si="15"/>
        <v>0.8</v>
      </c>
      <c r="AH52" s="48">
        <v>0</v>
      </c>
      <c r="AI52" s="45">
        <f t="shared" si="11"/>
        <v>0</v>
      </c>
      <c r="AJ52" s="38" t="s">
        <v>362</v>
      </c>
      <c r="AK52" s="38" t="s">
        <v>196</v>
      </c>
      <c r="AL52" s="44" t="str">
        <f t="shared" si="1"/>
        <v>Bienes con CTUCU adquiridos a través de Colombia Compra Eficiente</v>
      </c>
      <c r="AM52" s="298">
        <f t="shared" si="2"/>
        <v>0.8</v>
      </c>
      <c r="AN52" s="49">
        <v>0.8</v>
      </c>
      <c r="AO52" s="45">
        <f t="shared" si="3"/>
        <v>1</v>
      </c>
      <c r="AP52" s="38" t="s">
        <v>422</v>
      </c>
      <c r="AQ52" s="38"/>
      <c r="AR52" s="44" t="str">
        <f t="shared" si="4"/>
        <v>Bienes con CTUCU adquiridos a través de Colombia Compra Eficiente</v>
      </c>
      <c r="AS52" s="298">
        <f t="shared" si="5"/>
        <v>0.8</v>
      </c>
      <c r="AT52" s="49">
        <v>0.8</v>
      </c>
      <c r="AU52" s="45">
        <f t="shared" si="6"/>
        <v>1</v>
      </c>
      <c r="AV52" s="50" t="s">
        <v>439</v>
      </c>
      <c r="AW52" s="38" t="s">
        <v>440</v>
      </c>
      <c r="AX52" s="44" t="str">
        <f t="shared" si="7"/>
        <v>Bienes con CTUCU adquiridos a través de Colombia Compra Eficiente</v>
      </c>
      <c r="AY52" s="44">
        <f t="shared" si="8"/>
        <v>0.8</v>
      </c>
      <c r="AZ52" s="51">
        <f t="shared" si="9"/>
        <v>0.53333333333333333</v>
      </c>
      <c r="BA52" s="52"/>
      <c r="BB52" s="53"/>
    </row>
    <row r="53" spans="1:54" ht="182.25" customHeight="1" thickBot="1" x14ac:dyDescent="0.3">
      <c r="A53" s="170"/>
      <c r="B53" s="396"/>
      <c r="C53" s="379"/>
      <c r="D53" s="174" t="s">
        <v>208</v>
      </c>
      <c r="E53" s="159">
        <v>0.01</v>
      </c>
      <c r="F53" s="60" t="s">
        <v>56</v>
      </c>
      <c r="G53" s="175" t="s">
        <v>209</v>
      </c>
      <c r="H53" s="176" t="s">
        <v>210</v>
      </c>
      <c r="I53" s="55"/>
      <c r="J53" s="55" t="s">
        <v>211</v>
      </c>
      <c r="K53" s="281" t="s">
        <v>321</v>
      </c>
      <c r="L53" s="41"/>
      <c r="M53" s="41"/>
      <c r="N53" s="41"/>
      <c r="O53" s="286">
        <v>1</v>
      </c>
      <c r="P53" s="286">
        <v>1</v>
      </c>
      <c r="Q53" s="40" t="s">
        <v>211</v>
      </c>
      <c r="R53" s="40" t="s">
        <v>211</v>
      </c>
      <c r="S53" s="40" t="s">
        <v>211</v>
      </c>
      <c r="T53" s="40" t="s">
        <v>211</v>
      </c>
      <c r="U53" s="55" t="s">
        <v>211</v>
      </c>
      <c r="V53" s="55" t="s">
        <v>211</v>
      </c>
      <c r="W53" s="55" t="s">
        <v>211</v>
      </c>
      <c r="X53" s="102" t="s">
        <v>211</v>
      </c>
      <c r="Y53" s="103"/>
      <c r="Z53" s="336"/>
      <c r="AA53" s="332">
        <v>0</v>
      </c>
      <c r="AB53" s="333">
        <v>0</v>
      </c>
      <c r="AC53" s="320"/>
      <c r="AD53" s="46"/>
      <c r="AE53" s="46"/>
      <c r="AF53" s="44"/>
      <c r="AG53" s="300">
        <f t="shared" ref="AG53:AG54" si="16">M53</f>
        <v>0</v>
      </c>
      <c r="AH53" s="48"/>
      <c r="AI53" s="45"/>
      <c r="AJ53" s="38"/>
      <c r="AK53" s="38"/>
      <c r="AL53" s="44"/>
      <c r="AM53" s="44"/>
      <c r="AN53" s="38"/>
      <c r="AO53" s="45"/>
      <c r="AP53" s="38"/>
      <c r="AQ53" s="38"/>
      <c r="AR53" s="44"/>
      <c r="AS53" s="298">
        <f t="shared" si="5"/>
        <v>1</v>
      </c>
      <c r="AT53" s="49">
        <v>1</v>
      </c>
      <c r="AU53" s="45">
        <f t="shared" si="6"/>
        <v>1</v>
      </c>
      <c r="AV53" s="50" t="s">
        <v>445</v>
      </c>
      <c r="AW53" s="38" t="s">
        <v>446</v>
      </c>
      <c r="AX53" s="44"/>
      <c r="AY53" s="44">
        <f t="shared" si="8"/>
        <v>1</v>
      </c>
      <c r="AZ53" s="51"/>
      <c r="BA53" s="52"/>
      <c r="BB53" s="53"/>
    </row>
    <row r="54" spans="1:54" ht="93.75" customHeight="1" thickBot="1" x14ac:dyDescent="0.3">
      <c r="A54" s="170"/>
      <c r="B54" s="396"/>
      <c r="C54" s="379"/>
      <c r="D54" s="174" t="s">
        <v>212</v>
      </c>
      <c r="E54" s="159">
        <v>0.01</v>
      </c>
      <c r="F54" s="60" t="s">
        <v>56</v>
      </c>
      <c r="G54" s="125" t="s">
        <v>213</v>
      </c>
      <c r="H54" s="176" t="s">
        <v>214</v>
      </c>
      <c r="I54" s="55"/>
      <c r="J54" s="40" t="s">
        <v>59</v>
      </c>
      <c r="K54" s="281" t="s">
        <v>322</v>
      </c>
      <c r="L54" s="41">
        <v>0.1</v>
      </c>
      <c r="M54" s="41">
        <v>0.3</v>
      </c>
      <c r="N54" s="41">
        <v>0.6</v>
      </c>
      <c r="O54" s="41">
        <v>1</v>
      </c>
      <c r="P54" s="40">
        <v>100</v>
      </c>
      <c r="Q54" s="40" t="s">
        <v>60</v>
      </c>
      <c r="R54" s="40" t="s">
        <v>213</v>
      </c>
      <c r="S54" s="40" t="s">
        <v>215</v>
      </c>
      <c r="T54" s="40" t="s">
        <v>63</v>
      </c>
      <c r="U54" s="40" t="s">
        <v>64</v>
      </c>
      <c r="V54" s="55"/>
      <c r="W54" s="55"/>
      <c r="X54" s="102"/>
      <c r="Y54" s="103"/>
      <c r="Z54" s="336"/>
      <c r="AA54" s="298">
        <v>0.1</v>
      </c>
      <c r="AB54" s="321">
        <v>0.1</v>
      </c>
      <c r="AC54" s="320">
        <f t="shared" si="12"/>
        <v>1</v>
      </c>
      <c r="AD54" s="46"/>
      <c r="AE54" s="46"/>
      <c r="AF54" s="44"/>
      <c r="AG54" s="300">
        <f t="shared" si="16"/>
        <v>0.3</v>
      </c>
      <c r="AH54" s="48">
        <v>0.3</v>
      </c>
      <c r="AI54" s="45">
        <f t="shared" si="11"/>
        <v>1</v>
      </c>
      <c r="AJ54" s="38" t="s">
        <v>347</v>
      </c>
      <c r="AK54" s="38" t="s">
        <v>348</v>
      </c>
      <c r="AL54" s="44"/>
      <c r="AM54" s="298">
        <v>0.6</v>
      </c>
      <c r="AN54" s="321">
        <v>0.6</v>
      </c>
      <c r="AO54" s="45">
        <f t="shared" si="3"/>
        <v>1</v>
      </c>
      <c r="AP54" s="38" t="s">
        <v>347</v>
      </c>
      <c r="AQ54" s="38" t="s">
        <v>348</v>
      </c>
      <c r="AR54" s="44"/>
      <c r="AS54" s="44"/>
      <c r="AT54" s="49"/>
      <c r="AU54" s="45"/>
      <c r="AV54" s="50"/>
      <c r="AW54" s="38"/>
      <c r="AX54" s="44"/>
      <c r="AY54" s="44"/>
      <c r="AZ54" s="51"/>
      <c r="BA54" s="52"/>
      <c r="BB54" s="53"/>
    </row>
    <row r="55" spans="1:54" ht="93.75" customHeight="1" thickBot="1" x14ac:dyDescent="0.3">
      <c r="A55" s="170"/>
      <c r="B55" s="396"/>
      <c r="C55" s="379"/>
      <c r="D55" s="174" t="s">
        <v>216</v>
      </c>
      <c r="E55" s="177">
        <v>0.01</v>
      </c>
      <c r="F55" s="60" t="s">
        <v>56</v>
      </c>
      <c r="G55" s="125" t="s">
        <v>217</v>
      </c>
      <c r="H55" s="178" t="s">
        <v>218</v>
      </c>
      <c r="I55" s="55"/>
      <c r="J55" s="40" t="s">
        <v>59</v>
      </c>
      <c r="K55" s="281" t="s">
        <v>323</v>
      </c>
      <c r="L55" s="41">
        <v>0.1</v>
      </c>
      <c r="M55" s="41">
        <v>0.3</v>
      </c>
      <c r="N55" s="41">
        <v>0.6</v>
      </c>
      <c r="O55" s="41">
        <v>1</v>
      </c>
      <c r="P55" s="40">
        <v>100</v>
      </c>
      <c r="Q55" s="40" t="s">
        <v>60</v>
      </c>
      <c r="R55" s="40" t="s">
        <v>217</v>
      </c>
      <c r="S55" s="40" t="s">
        <v>215</v>
      </c>
      <c r="T55" s="40" t="s">
        <v>63</v>
      </c>
      <c r="U55" s="40" t="s">
        <v>64</v>
      </c>
      <c r="V55" s="55"/>
      <c r="W55" s="55"/>
      <c r="X55" s="102"/>
      <c r="Y55" s="103"/>
      <c r="Z55" s="336"/>
      <c r="AA55" s="298">
        <v>0.1</v>
      </c>
      <c r="AB55" s="321">
        <v>0.1</v>
      </c>
      <c r="AC55" s="320">
        <f t="shared" si="12"/>
        <v>1</v>
      </c>
      <c r="AD55" s="46"/>
      <c r="AE55" s="46"/>
      <c r="AF55" s="44"/>
      <c r="AG55" s="300">
        <f>M55</f>
        <v>0.3</v>
      </c>
      <c r="AH55" s="48">
        <v>0.3</v>
      </c>
      <c r="AI55" s="45">
        <f t="shared" si="11"/>
        <v>1</v>
      </c>
      <c r="AJ55" s="38" t="s">
        <v>373</v>
      </c>
      <c r="AK55" s="38" t="s">
        <v>359</v>
      </c>
      <c r="AL55" s="44"/>
      <c r="AM55" s="298">
        <v>0.6</v>
      </c>
      <c r="AN55" s="321">
        <v>0.6</v>
      </c>
      <c r="AO55" s="45">
        <f t="shared" si="3"/>
        <v>1</v>
      </c>
      <c r="AP55" s="313" t="s">
        <v>373</v>
      </c>
      <c r="AQ55" s="313" t="s">
        <v>359</v>
      </c>
      <c r="AR55" s="44"/>
      <c r="AS55" s="44"/>
      <c r="AT55" s="49"/>
      <c r="AU55" s="45"/>
      <c r="AV55" s="50"/>
      <c r="AW55" s="38"/>
      <c r="AX55" s="44"/>
      <c r="AY55" s="44"/>
      <c r="AZ55" s="51"/>
      <c r="BA55" s="52"/>
      <c r="BB55" s="53"/>
    </row>
    <row r="56" spans="1:54" ht="36.75" customHeight="1" thickBot="1" x14ac:dyDescent="0.3">
      <c r="A56" s="35">
        <v>37</v>
      </c>
      <c r="B56" s="396"/>
      <c r="C56" s="380"/>
      <c r="D56" s="179" t="s">
        <v>79</v>
      </c>
      <c r="E56" s="180">
        <f>SUM(E46:E55)</f>
        <v>0.11999999999999998</v>
      </c>
      <c r="F56" s="181"/>
      <c r="G56" s="182"/>
      <c r="H56" s="183"/>
      <c r="I56" s="184"/>
      <c r="J56" s="184"/>
      <c r="K56" s="283"/>
      <c r="L56" s="185"/>
      <c r="M56" s="185"/>
      <c r="N56" s="185"/>
      <c r="O56" s="185"/>
      <c r="P56" s="184"/>
      <c r="Q56" s="184"/>
      <c r="R56" s="184"/>
      <c r="S56" s="184"/>
      <c r="T56" s="184"/>
      <c r="U56" s="184"/>
      <c r="V56" s="184"/>
      <c r="W56" s="184"/>
      <c r="X56" s="186"/>
      <c r="Y56" s="187"/>
      <c r="Z56" s="336"/>
      <c r="AA56" s="298"/>
      <c r="AB56" s="321"/>
      <c r="AC56" s="320"/>
      <c r="AD56" s="46"/>
      <c r="AE56" s="46"/>
      <c r="AF56" s="44"/>
      <c r="AG56" s="300">
        <f t="shared" ref="AG56:AG57" si="17">M56</f>
        <v>0</v>
      </c>
      <c r="AH56" s="48"/>
      <c r="AI56" s="45"/>
      <c r="AJ56" s="38"/>
      <c r="AK56" s="38"/>
      <c r="AL56" s="44"/>
      <c r="AM56" s="44"/>
      <c r="AN56" s="38"/>
      <c r="AO56" s="45"/>
      <c r="AP56" s="38"/>
      <c r="AQ56" s="38"/>
      <c r="AR56" s="44"/>
      <c r="AS56" s="44"/>
      <c r="AT56" s="49"/>
      <c r="AU56" s="45"/>
      <c r="AV56" s="50"/>
      <c r="AW56" s="38"/>
      <c r="AX56" s="44"/>
      <c r="AY56" s="44"/>
      <c r="AZ56" s="51"/>
      <c r="BA56" s="52"/>
      <c r="BB56" s="53"/>
    </row>
    <row r="57" spans="1:54" ht="76.5" customHeight="1" thickBot="1" x14ac:dyDescent="0.3">
      <c r="A57" s="35"/>
      <c r="B57" s="396"/>
      <c r="C57" s="378" t="s">
        <v>219</v>
      </c>
      <c r="D57" s="306" t="s">
        <v>220</v>
      </c>
      <c r="E57" s="180">
        <v>0.04</v>
      </c>
      <c r="F57" s="188" t="s">
        <v>87</v>
      </c>
      <c r="G57" s="189" t="s">
        <v>221</v>
      </c>
      <c r="H57" s="190" t="s">
        <v>222</v>
      </c>
      <c r="I57" s="184"/>
      <c r="J57" s="40" t="s">
        <v>59</v>
      </c>
      <c r="K57" s="279" t="s">
        <v>324</v>
      </c>
      <c r="L57" s="41">
        <v>0.1</v>
      </c>
      <c r="M57" s="41">
        <v>0.3</v>
      </c>
      <c r="N57" s="41">
        <v>0.6</v>
      </c>
      <c r="O57" s="41">
        <v>1</v>
      </c>
      <c r="P57" s="40">
        <v>100</v>
      </c>
      <c r="Q57" s="40" t="s">
        <v>60</v>
      </c>
      <c r="R57" s="40" t="s">
        <v>221</v>
      </c>
      <c r="S57" s="40" t="s">
        <v>223</v>
      </c>
      <c r="T57" s="40" t="s">
        <v>63</v>
      </c>
      <c r="U57" s="40" t="s">
        <v>64</v>
      </c>
      <c r="V57" s="184"/>
      <c r="W57" s="184"/>
      <c r="X57" s="186"/>
      <c r="Y57" s="187"/>
      <c r="Z57" s="336"/>
      <c r="AA57" s="298">
        <v>0.1</v>
      </c>
      <c r="AB57" s="321">
        <v>0.1</v>
      </c>
      <c r="AC57" s="320">
        <f t="shared" si="12"/>
        <v>1</v>
      </c>
      <c r="AD57" s="46"/>
      <c r="AE57" s="46"/>
      <c r="AF57" s="44"/>
      <c r="AG57" s="300">
        <f t="shared" si="17"/>
        <v>0.3</v>
      </c>
      <c r="AH57" s="48">
        <v>0.3</v>
      </c>
      <c r="AI57" s="45">
        <f t="shared" si="11"/>
        <v>1</v>
      </c>
      <c r="AJ57" s="38" t="s">
        <v>374</v>
      </c>
      <c r="AK57" s="38" t="s">
        <v>375</v>
      </c>
      <c r="AL57" s="44"/>
      <c r="AM57" s="298">
        <v>0.6</v>
      </c>
      <c r="AN57" s="49">
        <v>0.6</v>
      </c>
      <c r="AO57" s="45">
        <f t="shared" si="3"/>
        <v>1</v>
      </c>
      <c r="AP57" s="45" t="s">
        <v>423</v>
      </c>
      <c r="AQ57" s="331" t="s">
        <v>424</v>
      </c>
      <c r="AR57" s="44"/>
      <c r="AS57" s="44"/>
      <c r="AT57" s="49"/>
      <c r="AU57" s="45"/>
      <c r="AV57" s="50"/>
      <c r="AW57" s="38"/>
      <c r="AX57" s="44"/>
      <c r="AY57" s="44"/>
      <c r="AZ57" s="51"/>
      <c r="BA57" s="52"/>
      <c r="BB57" s="53"/>
    </row>
    <row r="58" spans="1:54" ht="48.75" customHeight="1" thickBot="1" x14ac:dyDescent="0.3">
      <c r="A58" s="35"/>
      <c r="B58" s="396"/>
      <c r="C58" s="380"/>
      <c r="D58" s="191" t="s">
        <v>79</v>
      </c>
      <c r="E58" s="192">
        <f>SUM(E57)</f>
        <v>0.04</v>
      </c>
      <c r="F58" s="193"/>
      <c r="G58" s="194"/>
      <c r="H58" s="195"/>
      <c r="I58" s="184"/>
      <c r="J58" s="184"/>
      <c r="K58" s="283"/>
      <c r="L58" s="185"/>
      <c r="M58" s="185"/>
      <c r="N58" s="185"/>
      <c r="O58" s="185"/>
      <c r="P58" s="184"/>
      <c r="Q58" s="184"/>
      <c r="R58" s="184"/>
      <c r="S58" s="184"/>
      <c r="T58" s="184"/>
      <c r="U58" s="184"/>
      <c r="V58" s="184"/>
      <c r="W58" s="184"/>
      <c r="X58" s="186"/>
      <c r="Y58" s="187"/>
      <c r="Z58" s="336"/>
      <c r="AA58" s="298"/>
      <c r="AB58" s="321"/>
      <c r="AC58" s="320"/>
      <c r="AD58" s="46"/>
      <c r="AE58" s="46"/>
      <c r="AF58" s="44"/>
      <c r="AG58" s="47"/>
      <c r="AH58" s="48"/>
      <c r="AI58" s="45"/>
      <c r="AJ58" s="38"/>
      <c r="AK58" s="38"/>
      <c r="AL58" s="44"/>
      <c r="AM58" s="44"/>
      <c r="AN58" s="38"/>
      <c r="AO58" s="45"/>
      <c r="AP58" s="38"/>
      <c r="AQ58" s="38"/>
      <c r="AR58" s="44"/>
      <c r="AS58" s="44"/>
      <c r="AT58" s="49"/>
      <c r="AU58" s="45"/>
      <c r="AV58" s="50"/>
      <c r="AW58" s="38"/>
      <c r="AX58" s="44"/>
      <c r="AY58" s="44"/>
      <c r="AZ58" s="51"/>
      <c r="BA58" s="52"/>
      <c r="BB58" s="53"/>
    </row>
    <row r="59" spans="1:54" ht="113.25" customHeight="1" thickBot="1" x14ac:dyDescent="0.3">
      <c r="A59" s="35">
        <v>39</v>
      </c>
      <c r="B59" s="396"/>
      <c r="C59" s="379" t="s">
        <v>224</v>
      </c>
      <c r="D59" s="196" t="s">
        <v>225</v>
      </c>
      <c r="E59" s="76">
        <v>0.01</v>
      </c>
      <c r="F59" s="197" t="s">
        <v>56</v>
      </c>
      <c r="G59" s="198" t="s">
        <v>226</v>
      </c>
      <c r="H59" s="91" t="s">
        <v>227</v>
      </c>
      <c r="I59" s="160" t="s">
        <v>228</v>
      </c>
      <c r="J59" s="113" t="s">
        <v>291</v>
      </c>
      <c r="K59" s="279" t="s">
        <v>325</v>
      </c>
      <c r="L59" s="199">
        <v>1</v>
      </c>
      <c r="M59" s="199">
        <v>1</v>
      </c>
      <c r="N59" s="200">
        <v>1</v>
      </c>
      <c r="O59" s="200">
        <v>1</v>
      </c>
      <c r="P59" s="200">
        <v>4</v>
      </c>
      <c r="Q59" s="113" t="s">
        <v>60</v>
      </c>
      <c r="R59" s="113" t="s">
        <v>226</v>
      </c>
      <c r="S59" s="113" t="s">
        <v>99</v>
      </c>
      <c r="T59" s="113" t="s">
        <v>63</v>
      </c>
      <c r="U59" s="113" t="s">
        <v>64</v>
      </c>
      <c r="V59" s="113"/>
      <c r="W59" s="113"/>
      <c r="X59" s="201" t="s">
        <v>65</v>
      </c>
      <c r="Y59" s="202"/>
      <c r="Z59" s="338" t="s">
        <v>226</v>
      </c>
      <c r="AA59" s="332">
        <v>1</v>
      </c>
      <c r="AB59" s="333">
        <v>1</v>
      </c>
      <c r="AC59" s="320">
        <f t="shared" si="12"/>
        <v>1</v>
      </c>
      <c r="AD59" s="46"/>
      <c r="AE59" s="46"/>
      <c r="AF59" s="44" t="str">
        <f t="shared" si="0"/>
        <v>Jornadas de sensbilización sobre las buenas practicas de gestión documental realizadas</v>
      </c>
      <c r="AG59" s="304">
        <f>M59</f>
        <v>1</v>
      </c>
      <c r="AH59" s="309">
        <v>1</v>
      </c>
      <c r="AI59" s="45">
        <f t="shared" si="11"/>
        <v>1</v>
      </c>
      <c r="AJ59" s="38" t="s">
        <v>376</v>
      </c>
      <c r="AK59" s="38" t="s">
        <v>378</v>
      </c>
      <c r="AL59" s="44" t="str">
        <f t="shared" si="1"/>
        <v>Jornadas de sensbilización sobre las buenas practicas de gestión documental realizadas</v>
      </c>
      <c r="AM59" s="44">
        <f t="shared" si="2"/>
        <v>1</v>
      </c>
      <c r="AN59" s="38">
        <v>1</v>
      </c>
      <c r="AO59" s="45">
        <f t="shared" si="3"/>
        <v>1</v>
      </c>
      <c r="AP59" s="38" t="s">
        <v>425</v>
      </c>
      <c r="AQ59" s="38" t="s">
        <v>426</v>
      </c>
      <c r="AR59" s="44" t="str">
        <f t="shared" si="4"/>
        <v>Jornadas de sensbilización sobre las buenas practicas de gestión documental realizadas</v>
      </c>
      <c r="AS59" s="44">
        <f t="shared" si="5"/>
        <v>1</v>
      </c>
      <c r="AT59" s="314">
        <v>1</v>
      </c>
      <c r="AU59" s="45">
        <f t="shared" si="6"/>
        <v>1</v>
      </c>
      <c r="AV59" s="50" t="s">
        <v>443</v>
      </c>
      <c r="AW59" s="38" t="s">
        <v>444</v>
      </c>
      <c r="AX59" s="44" t="str">
        <f t="shared" si="7"/>
        <v>Jornadas de sensbilización sobre las buenas practicas de gestión documental realizadas</v>
      </c>
      <c r="AY59" s="44">
        <f t="shared" si="8"/>
        <v>4</v>
      </c>
      <c r="AZ59" s="51">
        <f t="shared" si="9"/>
        <v>4</v>
      </c>
      <c r="BA59" s="52"/>
      <c r="BB59" s="53"/>
    </row>
    <row r="60" spans="1:54" ht="117.75" customHeight="1" thickBot="1" x14ac:dyDescent="0.3">
      <c r="A60" s="170"/>
      <c r="B60" s="396"/>
      <c r="C60" s="379"/>
      <c r="D60" s="203" t="s">
        <v>229</v>
      </c>
      <c r="E60" s="76">
        <v>0.01</v>
      </c>
      <c r="F60" s="55" t="s">
        <v>87</v>
      </c>
      <c r="G60" s="204" t="s">
        <v>230</v>
      </c>
      <c r="H60" s="55" t="s">
        <v>231</v>
      </c>
      <c r="I60" s="163"/>
      <c r="J60" s="40" t="s">
        <v>59</v>
      </c>
      <c r="K60" s="281" t="s">
        <v>326</v>
      </c>
      <c r="L60" s="41">
        <v>0.1</v>
      </c>
      <c r="M60" s="41">
        <v>0.3</v>
      </c>
      <c r="N60" s="41">
        <v>0.5</v>
      </c>
      <c r="O60" s="41">
        <v>1</v>
      </c>
      <c r="P60" s="205">
        <v>1</v>
      </c>
      <c r="Q60" s="40" t="s">
        <v>60</v>
      </c>
      <c r="R60" s="40" t="s">
        <v>232</v>
      </c>
      <c r="S60" s="40" t="s">
        <v>99</v>
      </c>
      <c r="T60" s="40" t="s">
        <v>63</v>
      </c>
      <c r="U60" s="40" t="s">
        <v>64</v>
      </c>
      <c r="V60" s="40"/>
      <c r="W60" s="40"/>
      <c r="X60" s="42" t="s">
        <v>65</v>
      </c>
      <c r="Y60" s="164"/>
      <c r="Z60" s="332"/>
      <c r="AA60" s="298">
        <v>0.1</v>
      </c>
      <c r="AB60" s="321">
        <v>0.1</v>
      </c>
      <c r="AC60" s="320">
        <f t="shared" si="12"/>
        <v>1</v>
      </c>
      <c r="AD60" s="46"/>
      <c r="AE60" s="46"/>
      <c r="AF60" s="44"/>
      <c r="AG60" s="298">
        <f>M60</f>
        <v>0.3</v>
      </c>
      <c r="AH60" s="48">
        <v>0.3</v>
      </c>
      <c r="AI60" s="45">
        <f t="shared" si="11"/>
        <v>1</v>
      </c>
      <c r="AJ60" s="38" t="s">
        <v>377</v>
      </c>
      <c r="AK60" s="38" t="s">
        <v>380</v>
      </c>
      <c r="AL60" s="44"/>
      <c r="AM60" s="298">
        <v>0.5</v>
      </c>
      <c r="AN60" s="321">
        <v>0.2</v>
      </c>
      <c r="AO60" s="45">
        <f t="shared" si="3"/>
        <v>0.4</v>
      </c>
      <c r="AP60" s="38" t="s">
        <v>427</v>
      </c>
      <c r="AQ60" s="38" t="s">
        <v>428</v>
      </c>
      <c r="AR60" s="44"/>
      <c r="AS60" s="44"/>
      <c r="AT60" s="49"/>
      <c r="AU60" s="45"/>
      <c r="AV60" s="50"/>
      <c r="AW60" s="38"/>
      <c r="AX60" s="44"/>
      <c r="AY60" s="44"/>
      <c r="AZ60" s="51"/>
      <c r="BA60" s="52"/>
      <c r="BB60" s="53"/>
    </row>
    <row r="61" spans="1:54" ht="117.75" customHeight="1" thickBot="1" x14ac:dyDescent="0.3">
      <c r="A61" s="54">
        <v>40</v>
      </c>
      <c r="B61" s="396"/>
      <c r="C61" s="381"/>
      <c r="D61" s="206" t="s">
        <v>233</v>
      </c>
      <c r="E61" s="207">
        <v>0.02</v>
      </c>
      <c r="F61" s="60" t="s">
        <v>56</v>
      </c>
      <c r="G61" s="208" t="s">
        <v>234</v>
      </c>
      <c r="H61" s="60" t="s">
        <v>235</v>
      </c>
      <c r="I61" s="163" t="s">
        <v>236</v>
      </c>
      <c r="J61" s="40" t="s">
        <v>59</v>
      </c>
      <c r="K61" s="284" t="s">
        <v>327</v>
      </c>
      <c r="L61" s="286"/>
      <c r="M61" s="286"/>
      <c r="N61" s="286"/>
      <c r="O61" s="286">
        <v>1</v>
      </c>
      <c r="P61" s="286">
        <v>1</v>
      </c>
      <c r="Q61" s="40" t="s">
        <v>60</v>
      </c>
      <c r="R61" s="40" t="s">
        <v>232</v>
      </c>
      <c r="S61" s="40" t="s">
        <v>99</v>
      </c>
      <c r="T61" s="40" t="s">
        <v>63</v>
      </c>
      <c r="U61" s="40" t="s">
        <v>64</v>
      </c>
      <c r="V61" s="40"/>
      <c r="W61" s="40"/>
      <c r="X61" s="42" t="s">
        <v>65</v>
      </c>
      <c r="Y61" s="164"/>
      <c r="Z61" s="332" t="s">
        <v>234</v>
      </c>
      <c r="AA61" s="332">
        <v>0</v>
      </c>
      <c r="AB61" s="333">
        <v>0</v>
      </c>
      <c r="AC61" s="320"/>
      <c r="AD61" s="46"/>
      <c r="AE61" s="46"/>
      <c r="AF61" s="44" t="str">
        <f t="shared" si="0"/>
        <v>Inventario de gestión realizado</v>
      </c>
      <c r="AG61" s="305">
        <f>M61</f>
        <v>0</v>
      </c>
      <c r="AH61" s="48"/>
      <c r="AI61" s="45"/>
      <c r="AJ61" s="38"/>
      <c r="AK61" s="38"/>
      <c r="AL61" s="44" t="str">
        <f t="shared" si="1"/>
        <v>Inventario de gestión realizado</v>
      </c>
      <c r="AM61" s="44">
        <f t="shared" si="2"/>
        <v>0</v>
      </c>
      <c r="AN61" s="38"/>
      <c r="AO61" s="45"/>
      <c r="AP61" s="38"/>
      <c r="AQ61" s="38"/>
      <c r="AR61" s="44" t="str">
        <f t="shared" si="4"/>
        <v>Inventario de gestión realizado</v>
      </c>
      <c r="AS61" s="44">
        <f t="shared" si="5"/>
        <v>1</v>
      </c>
      <c r="AT61" s="49"/>
      <c r="AU61" s="45">
        <f t="shared" si="6"/>
        <v>0</v>
      </c>
      <c r="AV61" s="50"/>
      <c r="AW61" s="38"/>
      <c r="AX61" s="44"/>
      <c r="AY61" s="44">
        <f t="shared" si="8"/>
        <v>1</v>
      </c>
      <c r="AZ61" s="51">
        <f t="shared" si="9"/>
        <v>0</v>
      </c>
      <c r="BA61" s="52"/>
      <c r="BB61" s="53"/>
    </row>
    <row r="62" spans="1:54" ht="41.25" customHeight="1" thickBot="1" x14ac:dyDescent="0.3">
      <c r="A62" s="35">
        <v>41</v>
      </c>
      <c r="B62" s="396"/>
      <c r="C62" s="380"/>
      <c r="D62" s="209" t="s">
        <v>79</v>
      </c>
      <c r="E62" s="210">
        <f>SUM(E59:E61)</f>
        <v>0.04</v>
      </c>
      <c r="F62" s="211"/>
      <c r="G62" s="66"/>
      <c r="H62" s="66"/>
      <c r="I62" s="188"/>
      <c r="J62" s="124"/>
      <c r="K62" s="282"/>
      <c r="L62" s="101"/>
      <c r="M62" s="101"/>
      <c r="N62" s="141"/>
      <c r="O62" s="141"/>
      <c r="P62" s="124"/>
      <c r="Q62" s="124"/>
      <c r="R62" s="124"/>
      <c r="S62" s="124"/>
      <c r="T62" s="124"/>
      <c r="U62" s="124"/>
      <c r="V62" s="124"/>
      <c r="W62" s="124"/>
      <c r="X62" s="142"/>
      <c r="Y62" s="143"/>
      <c r="Z62" s="332"/>
      <c r="AA62" s="332"/>
      <c r="AB62" s="333"/>
      <c r="AC62" s="320"/>
      <c r="AD62" s="46"/>
      <c r="AE62" s="46"/>
      <c r="AF62" s="44"/>
      <c r="AG62" s="47"/>
      <c r="AH62" s="48"/>
      <c r="AI62" s="45"/>
      <c r="AJ62" s="38"/>
      <c r="AK62" s="38"/>
      <c r="AL62" s="44"/>
      <c r="AM62" s="44"/>
      <c r="AN62" s="38"/>
      <c r="AO62" s="45"/>
      <c r="AP62" s="38"/>
      <c r="AQ62" s="38"/>
      <c r="AR62" s="44"/>
      <c r="AS62" s="44"/>
      <c r="AT62" s="49"/>
      <c r="AU62" s="45"/>
      <c r="AV62" s="50"/>
      <c r="AW62" s="38"/>
      <c r="AX62" s="44"/>
      <c r="AY62" s="44"/>
      <c r="AZ62" s="51"/>
      <c r="BA62" s="52"/>
      <c r="BB62" s="53"/>
    </row>
    <row r="63" spans="1:54" ht="126.75" customHeight="1" thickBot="1" x14ac:dyDescent="0.3">
      <c r="A63" s="54">
        <v>42</v>
      </c>
      <c r="B63" s="396"/>
      <c r="C63" s="378" t="s">
        <v>237</v>
      </c>
      <c r="D63" s="212" t="s">
        <v>238</v>
      </c>
      <c r="E63" s="76">
        <v>0.04</v>
      </c>
      <c r="F63" s="38" t="s">
        <v>149</v>
      </c>
      <c r="G63" s="46" t="s">
        <v>239</v>
      </c>
      <c r="H63" s="38" t="s">
        <v>240</v>
      </c>
      <c r="I63" s="40">
        <v>0</v>
      </c>
      <c r="J63" s="40" t="s">
        <v>59</v>
      </c>
      <c r="K63" s="279" t="s">
        <v>328</v>
      </c>
      <c r="L63" s="41"/>
      <c r="M63" s="41"/>
      <c r="N63" s="41"/>
      <c r="O63" s="41">
        <v>1</v>
      </c>
      <c r="P63" s="41">
        <v>1</v>
      </c>
      <c r="Q63" s="40" t="s">
        <v>60</v>
      </c>
      <c r="R63" s="40" t="s">
        <v>241</v>
      </c>
      <c r="S63" s="40" t="s">
        <v>85</v>
      </c>
      <c r="T63" s="40" t="s">
        <v>63</v>
      </c>
      <c r="U63" s="40" t="s">
        <v>64</v>
      </c>
      <c r="V63" s="40"/>
      <c r="W63" s="40"/>
      <c r="X63" s="42" t="s">
        <v>65</v>
      </c>
      <c r="Y63" s="164"/>
      <c r="Z63" s="332" t="s">
        <v>239</v>
      </c>
      <c r="AA63" s="332">
        <v>0</v>
      </c>
      <c r="AB63" s="333">
        <v>0</v>
      </c>
      <c r="AC63" s="320"/>
      <c r="AD63" s="46"/>
      <c r="AE63" s="46"/>
      <c r="AF63" s="44" t="str">
        <f t="shared" si="0"/>
        <v>Lineamientos de Gestión de la TIC implementados en la alcaldia local</v>
      </c>
      <c r="AG63" s="47">
        <f t="shared" si="13"/>
        <v>0</v>
      </c>
      <c r="AH63" s="48"/>
      <c r="AI63" s="45"/>
      <c r="AJ63" s="38"/>
      <c r="AK63" s="38"/>
      <c r="AL63" s="44" t="str">
        <f t="shared" si="1"/>
        <v>Lineamientos de Gestión de la TIC implementados en la alcaldia local</v>
      </c>
      <c r="AM63" s="44">
        <f t="shared" si="2"/>
        <v>0</v>
      </c>
      <c r="AN63" s="38"/>
      <c r="AO63" s="45"/>
      <c r="AP63" s="38"/>
      <c r="AQ63" s="38"/>
      <c r="AR63" s="44" t="str">
        <f t="shared" si="4"/>
        <v>Lineamientos de Gestión de la TIC implementados en la alcaldia local</v>
      </c>
      <c r="AS63" s="44">
        <f t="shared" si="5"/>
        <v>1</v>
      </c>
      <c r="AT63" s="49">
        <v>0.01</v>
      </c>
      <c r="AU63" s="45">
        <f t="shared" si="6"/>
        <v>0.01</v>
      </c>
      <c r="AV63" s="50" t="s">
        <v>475</v>
      </c>
      <c r="AW63" s="38" t="s">
        <v>474</v>
      </c>
      <c r="AX63" s="44" t="str">
        <f t="shared" si="7"/>
        <v>Lineamientos de Gestión de la TIC implementados en la alcaldia local</v>
      </c>
      <c r="AY63" s="44">
        <f t="shared" si="8"/>
        <v>1</v>
      </c>
      <c r="AZ63" s="51">
        <f t="shared" si="9"/>
        <v>0.01</v>
      </c>
      <c r="BA63" s="52"/>
      <c r="BB63" s="53"/>
    </row>
    <row r="64" spans="1:54" ht="72.75" customHeight="1" thickBot="1" x14ac:dyDescent="0.3">
      <c r="A64" s="54">
        <v>44</v>
      </c>
      <c r="B64" s="397"/>
      <c r="C64" s="380"/>
      <c r="D64" s="213" t="s">
        <v>79</v>
      </c>
      <c r="E64" s="210">
        <f>SUM(E63)</f>
        <v>0.04</v>
      </c>
      <c r="F64" s="211"/>
      <c r="G64" s="214"/>
      <c r="H64" s="66"/>
      <c r="I64" s="215"/>
      <c r="J64" s="153"/>
      <c r="K64" s="282"/>
      <c r="L64" s="101"/>
      <c r="M64" s="101"/>
      <c r="N64" s="141"/>
      <c r="O64" s="141"/>
      <c r="P64" s="124"/>
      <c r="Q64" s="124"/>
      <c r="R64" s="124"/>
      <c r="S64" s="124"/>
      <c r="T64" s="124"/>
      <c r="U64" s="124"/>
      <c r="V64" s="124"/>
      <c r="W64" s="124"/>
      <c r="X64" s="142"/>
      <c r="Y64" s="143"/>
      <c r="Z64" s="332"/>
      <c r="AA64" s="332"/>
      <c r="AB64" s="333"/>
      <c r="AC64" s="320"/>
      <c r="AD64" s="46"/>
      <c r="AE64" s="46"/>
      <c r="AF64" s="44"/>
      <c r="AG64" s="47"/>
      <c r="AH64" s="48"/>
      <c r="AI64" s="45"/>
      <c r="AJ64" s="38"/>
      <c r="AK64" s="38"/>
      <c r="AL64" s="44"/>
      <c r="AM64" s="44"/>
      <c r="AN64" s="38"/>
      <c r="AO64" s="45"/>
      <c r="AP64" s="38"/>
      <c r="AQ64" s="38"/>
      <c r="AR64" s="44"/>
      <c r="AS64" s="44"/>
      <c r="AT64" s="49"/>
      <c r="AU64" s="45"/>
      <c r="AV64" s="50"/>
      <c r="AW64" s="38"/>
      <c r="AX64" s="44"/>
      <c r="AY64" s="44"/>
      <c r="AZ64" s="51"/>
      <c r="BA64" s="52"/>
      <c r="BB64" s="53"/>
    </row>
    <row r="65" spans="1:54" ht="60" customHeight="1" thickBot="1" x14ac:dyDescent="0.3">
      <c r="A65" s="35">
        <v>45</v>
      </c>
      <c r="B65" s="382" t="s">
        <v>242</v>
      </c>
      <c r="C65" s="378" t="s">
        <v>243</v>
      </c>
      <c r="D65" s="216" t="s">
        <v>244</v>
      </c>
      <c r="E65" s="217">
        <v>0.02</v>
      </c>
      <c r="F65" s="218" t="s">
        <v>245</v>
      </c>
      <c r="G65" s="219" t="s">
        <v>246</v>
      </c>
      <c r="H65" s="220" t="s">
        <v>247</v>
      </c>
      <c r="I65" s="221" t="s">
        <v>158</v>
      </c>
      <c r="J65" s="222" t="s">
        <v>109</v>
      </c>
      <c r="K65" s="285" t="s">
        <v>248</v>
      </c>
      <c r="L65" s="101"/>
      <c r="M65" s="101"/>
      <c r="N65" s="49"/>
      <c r="O65" s="223">
        <v>1</v>
      </c>
      <c r="P65" s="223">
        <v>1</v>
      </c>
      <c r="Q65" s="38" t="s">
        <v>60</v>
      </c>
      <c r="R65" s="38"/>
      <c r="S65" s="38"/>
      <c r="T65" s="38"/>
      <c r="U65" s="38"/>
      <c r="V65" s="38"/>
      <c r="W65" s="38"/>
      <c r="X65" s="142"/>
      <c r="Y65" s="161"/>
      <c r="Z65" s="332" t="s">
        <v>246</v>
      </c>
      <c r="AA65" s="332">
        <v>0</v>
      </c>
      <c r="AB65" s="333">
        <v>0</v>
      </c>
      <c r="AC65" s="320"/>
      <c r="AD65" s="46"/>
      <c r="AE65" s="46"/>
      <c r="AF65" s="44" t="str">
        <f t="shared" si="0"/>
        <v>Linea base del consumo de papel del proceso establecida</v>
      </c>
      <c r="AG65" s="319">
        <f t="shared" ref="AG65:AH71" si="18">M65</f>
        <v>0</v>
      </c>
      <c r="AH65" s="319">
        <f t="shared" si="18"/>
        <v>0</v>
      </c>
      <c r="AI65" s="320"/>
      <c r="AJ65" s="279" t="s">
        <v>382</v>
      </c>
      <c r="AK65" s="38"/>
      <c r="AL65" s="341" t="str">
        <f t="shared" ref="AL65:AL71" si="19">G65</f>
        <v>Linea base del consumo de papel del proceso establecida</v>
      </c>
      <c r="AM65" s="341">
        <f t="shared" ref="AM65:AM71" si="20">N65</f>
        <v>0</v>
      </c>
      <c r="AN65" s="279">
        <v>0</v>
      </c>
      <c r="AO65" s="320"/>
      <c r="AP65" s="279" t="s">
        <v>382</v>
      </c>
      <c r="AQ65" s="38"/>
      <c r="AR65" s="44" t="str">
        <f t="shared" si="4"/>
        <v>Linea base del consumo de papel del proceso establecida</v>
      </c>
      <c r="AS65" s="44">
        <f t="shared" si="5"/>
        <v>1</v>
      </c>
      <c r="AT65" s="49"/>
      <c r="AU65" s="45">
        <f t="shared" si="6"/>
        <v>0</v>
      </c>
      <c r="AV65" s="50"/>
      <c r="AW65" s="38"/>
      <c r="AX65" s="44" t="str">
        <f t="shared" si="7"/>
        <v>Linea base del consumo de papel del proceso establecida</v>
      </c>
      <c r="AY65" s="44">
        <f t="shared" si="8"/>
        <v>1</v>
      </c>
      <c r="AZ65" s="51">
        <f t="shared" si="9"/>
        <v>0</v>
      </c>
      <c r="BA65" s="52"/>
      <c r="BB65" s="53"/>
    </row>
    <row r="66" spans="1:54" ht="60" customHeight="1" thickBot="1" x14ac:dyDescent="0.3">
      <c r="A66" s="54">
        <v>46</v>
      </c>
      <c r="B66" s="383"/>
      <c r="C66" s="379"/>
      <c r="D66" s="224" t="s">
        <v>249</v>
      </c>
      <c r="E66" s="225">
        <v>0.04</v>
      </c>
      <c r="F66" s="226" t="s">
        <v>250</v>
      </c>
      <c r="G66" s="227" t="s">
        <v>251</v>
      </c>
      <c r="H66" s="228" t="s">
        <v>251</v>
      </c>
      <c r="I66" s="55" t="s">
        <v>158</v>
      </c>
      <c r="J66" s="104" t="s">
        <v>109</v>
      </c>
      <c r="K66" s="281" t="s">
        <v>252</v>
      </c>
      <c r="L66" s="101"/>
      <c r="M66" s="101"/>
      <c r="N66" s="101"/>
      <c r="O66" s="229">
        <v>1</v>
      </c>
      <c r="P66" s="229">
        <v>1</v>
      </c>
      <c r="Q66" s="55" t="s">
        <v>60</v>
      </c>
      <c r="R66" s="55" t="s">
        <v>253</v>
      </c>
      <c r="S66" s="55"/>
      <c r="T66" s="55"/>
      <c r="U66" s="55"/>
      <c r="V66" s="55"/>
      <c r="W66" s="55"/>
      <c r="X66" s="142"/>
      <c r="Y66" s="103"/>
      <c r="Z66" s="332" t="s">
        <v>251</v>
      </c>
      <c r="AA66" s="332">
        <v>0</v>
      </c>
      <c r="AB66" s="333">
        <v>0</v>
      </c>
      <c r="AC66" s="320"/>
      <c r="AD66" s="46"/>
      <c r="AE66" s="46"/>
      <c r="AF66" s="44" t="str">
        <f t="shared" si="0"/>
        <v>Línea base del perfil del riesgo</v>
      </c>
      <c r="AG66" s="319">
        <f t="shared" si="18"/>
        <v>0</v>
      </c>
      <c r="AH66" s="319">
        <f t="shared" si="18"/>
        <v>0</v>
      </c>
      <c r="AI66" s="320"/>
      <c r="AJ66" s="279" t="s">
        <v>382</v>
      </c>
      <c r="AK66" s="38"/>
      <c r="AL66" s="341" t="str">
        <f t="shared" si="19"/>
        <v>Línea base del perfil del riesgo</v>
      </c>
      <c r="AM66" s="341">
        <f t="shared" si="20"/>
        <v>0</v>
      </c>
      <c r="AN66" s="279">
        <v>0</v>
      </c>
      <c r="AO66" s="320"/>
      <c r="AP66" s="279" t="s">
        <v>382</v>
      </c>
      <c r="AQ66" s="38"/>
      <c r="AR66" s="44" t="str">
        <f t="shared" si="4"/>
        <v>Línea base del perfil del riesgo</v>
      </c>
      <c r="AS66" s="44">
        <f t="shared" si="5"/>
        <v>1</v>
      </c>
      <c r="AT66" s="49"/>
      <c r="AU66" s="45">
        <f t="shared" si="6"/>
        <v>0</v>
      </c>
      <c r="AV66" s="50"/>
      <c r="AW66" s="38"/>
      <c r="AX66" s="44" t="str">
        <f t="shared" si="7"/>
        <v>Línea base del perfil del riesgo</v>
      </c>
      <c r="AY66" s="44">
        <f t="shared" si="8"/>
        <v>1</v>
      </c>
      <c r="AZ66" s="51">
        <f t="shared" si="9"/>
        <v>0</v>
      </c>
      <c r="BA66" s="52"/>
      <c r="BB66" s="53"/>
    </row>
    <row r="67" spans="1:54" ht="112.5" customHeight="1" thickBot="1" x14ac:dyDescent="0.3">
      <c r="A67" s="35">
        <v>47</v>
      </c>
      <c r="B67" s="383"/>
      <c r="C67" s="379"/>
      <c r="D67" s="224" t="s">
        <v>254</v>
      </c>
      <c r="E67" s="225">
        <v>0.06</v>
      </c>
      <c r="F67" s="226" t="s">
        <v>250</v>
      </c>
      <c r="G67" s="98" t="s">
        <v>255</v>
      </c>
      <c r="H67" s="228" t="s">
        <v>256</v>
      </c>
      <c r="I67" s="55" t="s">
        <v>158</v>
      </c>
      <c r="J67" s="104" t="s">
        <v>69</v>
      </c>
      <c r="K67" s="281" t="s">
        <v>257</v>
      </c>
      <c r="L67" s="101">
        <v>1</v>
      </c>
      <c r="M67" s="101">
        <v>1</v>
      </c>
      <c r="N67" s="101">
        <v>1</v>
      </c>
      <c r="O67" s="101">
        <v>1</v>
      </c>
      <c r="P67" s="101">
        <v>1</v>
      </c>
      <c r="Q67" s="55" t="s">
        <v>60</v>
      </c>
      <c r="R67" s="55" t="s">
        <v>258</v>
      </c>
      <c r="S67" s="55"/>
      <c r="T67" s="55"/>
      <c r="U67" s="55"/>
      <c r="V67" s="55"/>
      <c r="W67" s="55"/>
      <c r="X67" s="142"/>
      <c r="Y67" s="103"/>
      <c r="Z67" s="332" t="s">
        <v>255</v>
      </c>
      <c r="AA67" s="298">
        <v>1</v>
      </c>
      <c r="AB67" s="321">
        <v>0.7</v>
      </c>
      <c r="AC67" s="320">
        <f>AB67/AA67</f>
        <v>0.7</v>
      </c>
      <c r="AD67" s="46"/>
      <c r="AE67" s="46"/>
      <c r="AF67" s="44" t="str">
        <f t="shared" si="0"/>
        <v>Acciones correctivas documentadas y vigentes</v>
      </c>
      <c r="AG67" s="298">
        <f t="shared" si="18"/>
        <v>1</v>
      </c>
      <c r="AH67" s="321">
        <v>0.37</v>
      </c>
      <c r="AI67" s="320">
        <f t="shared" ref="AI67:AI71" si="21">(AH67/AG67)</f>
        <v>0.37</v>
      </c>
      <c r="AJ67" s="279" t="s">
        <v>383</v>
      </c>
      <c r="AK67" s="38"/>
      <c r="AL67" s="341" t="str">
        <f t="shared" si="19"/>
        <v>Acciones correctivas documentadas y vigentes</v>
      </c>
      <c r="AM67" s="298">
        <f t="shared" si="20"/>
        <v>1</v>
      </c>
      <c r="AN67" s="321">
        <v>0.35</v>
      </c>
      <c r="AO67" s="320">
        <f t="shared" ref="AO67:AO71" si="22">(AN67/AM67)</f>
        <v>0.35</v>
      </c>
      <c r="AP67" s="279" t="s">
        <v>429</v>
      </c>
      <c r="AQ67" s="38"/>
      <c r="AR67" s="44" t="str">
        <f t="shared" si="4"/>
        <v>Acciones correctivas documentadas y vigentes</v>
      </c>
      <c r="AS67" s="44">
        <f t="shared" si="5"/>
        <v>1</v>
      </c>
      <c r="AT67" s="49"/>
      <c r="AU67" s="45">
        <f t="shared" si="6"/>
        <v>0</v>
      </c>
      <c r="AV67" s="50"/>
      <c r="AW67" s="38"/>
      <c r="AX67" s="44" t="str">
        <f t="shared" si="7"/>
        <v>Acciones correctivas documentadas y vigentes</v>
      </c>
      <c r="AY67" s="44">
        <f t="shared" si="8"/>
        <v>1</v>
      </c>
      <c r="AZ67" s="51">
        <f t="shared" si="9"/>
        <v>0.47333333333333333</v>
      </c>
      <c r="BA67" s="52"/>
      <c r="BB67" s="53"/>
    </row>
    <row r="68" spans="1:54" ht="106.5" customHeight="1" thickBot="1" x14ac:dyDescent="0.3">
      <c r="A68" s="54">
        <v>48</v>
      </c>
      <c r="B68" s="383"/>
      <c r="C68" s="379"/>
      <c r="D68" s="230" t="s">
        <v>259</v>
      </c>
      <c r="E68" s="225">
        <v>0.02</v>
      </c>
      <c r="F68" s="226" t="s">
        <v>250</v>
      </c>
      <c r="G68" s="98" t="s">
        <v>260</v>
      </c>
      <c r="H68" s="231" t="s">
        <v>261</v>
      </c>
      <c r="I68" s="55" t="s">
        <v>158</v>
      </c>
      <c r="J68" s="104" t="s">
        <v>69</v>
      </c>
      <c r="K68" s="281" t="s">
        <v>262</v>
      </c>
      <c r="L68" s="101">
        <v>1</v>
      </c>
      <c r="M68" s="101">
        <v>1</v>
      </c>
      <c r="N68" s="101">
        <v>1</v>
      </c>
      <c r="O68" s="101">
        <v>1</v>
      </c>
      <c r="P68" s="101">
        <v>1</v>
      </c>
      <c r="Q68" s="55" t="s">
        <v>60</v>
      </c>
      <c r="R68" s="55" t="s">
        <v>253</v>
      </c>
      <c r="S68" s="55"/>
      <c r="T68" s="55"/>
      <c r="U68" s="55"/>
      <c r="V68" s="55"/>
      <c r="W68" s="55"/>
      <c r="X68" s="142"/>
      <c r="Y68" s="103"/>
      <c r="Z68" s="332" t="s">
        <v>260</v>
      </c>
      <c r="AA68" s="298">
        <v>1</v>
      </c>
      <c r="AB68" s="321">
        <v>0.7</v>
      </c>
      <c r="AC68" s="320">
        <f t="shared" ref="AC68:AC71" si="23">AB68/AA68</f>
        <v>0.7</v>
      </c>
      <c r="AD68" s="46"/>
      <c r="AE68" s="46"/>
      <c r="AF68" s="44" t="str">
        <f t="shared" si="0"/>
        <v>Cumplimiento en reportes de riesgos de manera oportuna</v>
      </c>
      <c r="AG68" s="298">
        <f t="shared" si="18"/>
        <v>1</v>
      </c>
      <c r="AH68" s="321">
        <v>1</v>
      </c>
      <c r="AI68" s="320">
        <f t="shared" si="21"/>
        <v>1</v>
      </c>
      <c r="AJ68" s="279" t="s">
        <v>384</v>
      </c>
      <c r="AK68" s="38" t="s">
        <v>367</v>
      </c>
      <c r="AL68" s="341" t="str">
        <f t="shared" si="19"/>
        <v>Cumplimiento en reportes de riesgos de manera oportuna</v>
      </c>
      <c r="AM68" s="298">
        <f t="shared" si="20"/>
        <v>1</v>
      </c>
      <c r="AN68" s="321">
        <v>1</v>
      </c>
      <c r="AO68" s="320">
        <f t="shared" si="22"/>
        <v>1</v>
      </c>
      <c r="AP68" s="279" t="s">
        <v>430</v>
      </c>
      <c r="AQ68" s="38"/>
      <c r="AR68" s="44" t="str">
        <f t="shared" si="4"/>
        <v>Cumplimiento en reportes de riesgos de manera oportuna</v>
      </c>
      <c r="AS68" s="44">
        <f t="shared" si="5"/>
        <v>1</v>
      </c>
      <c r="AT68" s="49"/>
      <c r="AU68" s="45">
        <f t="shared" si="6"/>
        <v>0</v>
      </c>
      <c r="AV68" s="50"/>
      <c r="AW68" s="38"/>
      <c r="AX68" s="44" t="str">
        <f t="shared" si="7"/>
        <v>Cumplimiento en reportes de riesgos de manera oportuna</v>
      </c>
      <c r="AY68" s="44">
        <f t="shared" si="8"/>
        <v>1</v>
      </c>
      <c r="AZ68" s="51">
        <f t="shared" si="9"/>
        <v>0.9</v>
      </c>
      <c r="BA68" s="52"/>
      <c r="BB68" s="53"/>
    </row>
    <row r="69" spans="1:54" ht="89.25" customHeight="1" thickBot="1" x14ac:dyDescent="0.3">
      <c r="A69" s="35">
        <v>49</v>
      </c>
      <c r="B69" s="383"/>
      <c r="C69" s="379"/>
      <c r="D69" s="230" t="s">
        <v>263</v>
      </c>
      <c r="E69" s="225">
        <v>0.02</v>
      </c>
      <c r="F69" s="226" t="s">
        <v>250</v>
      </c>
      <c r="G69" s="98" t="s">
        <v>264</v>
      </c>
      <c r="H69" s="231" t="s">
        <v>265</v>
      </c>
      <c r="I69" s="55" t="s">
        <v>158</v>
      </c>
      <c r="J69" s="104" t="s">
        <v>69</v>
      </c>
      <c r="K69" s="281" t="s">
        <v>266</v>
      </c>
      <c r="L69" s="101">
        <v>1</v>
      </c>
      <c r="M69" s="101">
        <v>1</v>
      </c>
      <c r="N69" s="101">
        <v>1</v>
      </c>
      <c r="O69" s="101">
        <v>1</v>
      </c>
      <c r="P69" s="101">
        <v>1</v>
      </c>
      <c r="Q69" s="55" t="s">
        <v>60</v>
      </c>
      <c r="R69" s="55" t="s">
        <v>267</v>
      </c>
      <c r="S69" s="55"/>
      <c r="T69" s="55"/>
      <c r="U69" s="55"/>
      <c r="V69" s="55"/>
      <c r="W69" s="55"/>
      <c r="X69" s="142"/>
      <c r="Y69" s="103"/>
      <c r="Z69" s="332" t="s">
        <v>264</v>
      </c>
      <c r="AA69" s="298">
        <v>1</v>
      </c>
      <c r="AB69" s="321">
        <v>0.5</v>
      </c>
      <c r="AC69" s="320">
        <f t="shared" si="23"/>
        <v>0.5</v>
      </c>
      <c r="AD69" s="46"/>
      <c r="AE69" s="46"/>
      <c r="AF69" s="44" t="str">
        <f t="shared" si="0"/>
        <v>Asistencia a las mesas de trabajo relacionadas con el Sistema de Gestión</v>
      </c>
      <c r="AG69" s="298">
        <f t="shared" si="18"/>
        <v>1</v>
      </c>
      <c r="AH69" s="321">
        <v>0.25</v>
      </c>
      <c r="AI69" s="320">
        <f t="shared" si="21"/>
        <v>0.25</v>
      </c>
      <c r="AJ69" s="279" t="s">
        <v>385</v>
      </c>
      <c r="AK69" s="38" t="s">
        <v>368</v>
      </c>
      <c r="AL69" s="341" t="str">
        <f t="shared" si="19"/>
        <v>Asistencia a las mesas de trabajo relacionadas con el Sistema de Gestión</v>
      </c>
      <c r="AM69" s="298">
        <f t="shared" si="20"/>
        <v>1</v>
      </c>
      <c r="AN69" s="321">
        <v>0.14000000000000001</v>
      </c>
      <c r="AO69" s="320">
        <f t="shared" si="22"/>
        <v>0.14000000000000001</v>
      </c>
      <c r="AP69" s="279" t="s">
        <v>431</v>
      </c>
      <c r="AQ69" s="38"/>
      <c r="AR69" s="44" t="str">
        <f t="shared" si="4"/>
        <v>Asistencia a las mesas de trabajo relacionadas con el Sistema de Gestión</v>
      </c>
      <c r="AS69" s="44">
        <f t="shared" si="5"/>
        <v>1</v>
      </c>
      <c r="AT69" s="49"/>
      <c r="AU69" s="45">
        <f t="shared" si="6"/>
        <v>0</v>
      </c>
      <c r="AV69" s="50"/>
      <c r="AW69" s="38"/>
      <c r="AX69" s="44" t="str">
        <f t="shared" si="7"/>
        <v>Asistencia a las mesas de trabajo relacionadas con el Sistema de Gestión</v>
      </c>
      <c r="AY69" s="44">
        <f t="shared" si="8"/>
        <v>1</v>
      </c>
      <c r="AZ69" s="51">
        <f t="shared" si="9"/>
        <v>0.29666666666666669</v>
      </c>
      <c r="BA69" s="52"/>
      <c r="BB69" s="53"/>
    </row>
    <row r="70" spans="1:54" ht="108.75" customHeight="1" thickBot="1" x14ac:dyDescent="0.3">
      <c r="A70" s="54">
        <v>50</v>
      </c>
      <c r="B70" s="383"/>
      <c r="C70" s="379"/>
      <c r="D70" s="230" t="s">
        <v>268</v>
      </c>
      <c r="E70" s="232">
        <v>0.02</v>
      </c>
      <c r="F70" s="226" t="s">
        <v>250</v>
      </c>
      <c r="G70" s="98" t="s">
        <v>269</v>
      </c>
      <c r="H70" s="228" t="s">
        <v>270</v>
      </c>
      <c r="I70" s="55" t="s">
        <v>158</v>
      </c>
      <c r="J70" s="104" t="s">
        <v>69</v>
      </c>
      <c r="K70" s="281" t="s">
        <v>271</v>
      </c>
      <c r="L70" s="101">
        <v>1</v>
      </c>
      <c r="M70" s="101">
        <v>1</v>
      </c>
      <c r="N70" s="101">
        <v>1</v>
      </c>
      <c r="O70" s="101">
        <v>1</v>
      </c>
      <c r="P70" s="101">
        <v>1</v>
      </c>
      <c r="Q70" s="55" t="s">
        <v>60</v>
      </c>
      <c r="R70" s="55"/>
      <c r="S70" s="55"/>
      <c r="T70" s="55"/>
      <c r="U70" s="55"/>
      <c r="V70" s="55"/>
      <c r="W70" s="55"/>
      <c r="X70" s="142"/>
      <c r="Y70" s="103"/>
      <c r="Z70" s="332" t="s">
        <v>269</v>
      </c>
      <c r="AA70" s="298">
        <v>1</v>
      </c>
      <c r="AB70" s="321">
        <v>1</v>
      </c>
      <c r="AC70" s="320">
        <f t="shared" si="23"/>
        <v>1</v>
      </c>
      <c r="AD70" s="46"/>
      <c r="AE70" s="46"/>
      <c r="AF70" s="44" t="str">
        <f t="shared" si="0"/>
        <v>Cumplimiento del plan de actualización de los procesos en el marco del Sistema de Gestión</v>
      </c>
      <c r="AG70" s="298">
        <f t="shared" si="18"/>
        <v>1</v>
      </c>
      <c r="AH70" s="321">
        <v>0.65</v>
      </c>
      <c r="AI70" s="320">
        <f t="shared" si="21"/>
        <v>0.65</v>
      </c>
      <c r="AJ70" s="322" t="s">
        <v>386</v>
      </c>
      <c r="AK70" s="38" t="s">
        <v>381</v>
      </c>
      <c r="AL70" s="341" t="str">
        <f t="shared" si="19"/>
        <v>Cumplimiento del plan de actualización de los procesos en el marco del Sistema de Gestión</v>
      </c>
      <c r="AM70" s="298">
        <f t="shared" si="20"/>
        <v>1</v>
      </c>
      <c r="AN70" s="321">
        <v>0.74</v>
      </c>
      <c r="AO70" s="320">
        <f t="shared" si="22"/>
        <v>0.74</v>
      </c>
      <c r="AP70" s="322" t="s">
        <v>432</v>
      </c>
      <c r="AQ70" s="91"/>
      <c r="AR70" s="44" t="str">
        <f t="shared" si="4"/>
        <v>Cumplimiento del plan de actualización de los procesos en el marco del Sistema de Gestión</v>
      </c>
      <c r="AS70" s="44">
        <f t="shared" si="5"/>
        <v>1</v>
      </c>
      <c r="AT70" s="49"/>
      <c r="AU70" s="45">
        <f t="shared" si="6"/>
        <v>0</v>
      </c>
      <c r="AV70" s="50"/>
      <c r="AW70" s="38"/>
      <c r="AX70" s="44" t="str">
        <f t="shared" si="7"/>
        <v>Cumplimiento del plan de actualización de los procesos en el marco del Sistema de Gestión</v>
      </c>
      <c r="AY70" s="44">
        <f t="shared" si="8"/>
        <v>1</v>
      </c>
      <c r="AZ70" s="51">
        <f t="shared" si="9"/>
        <v>0.79666666666666652</v>
      </c>
      <c r="BA70" s="52"/>
      <c r="BB70" s="53"/>
    </row>
    <row r="71" spans="1:54" ht="125.25" customHeight="1" thickBot="1" x14ac:dyDescent="0.3">
      <c r="A71" s="35">
        <v>51</v>
      </c>
      <c r="B71" s="384"/>
      <c r="C71" s="380"/>
      <c r="D71" s="233" t="s">
        <v>272</v>
      </c>
      <c r="E71" s="234">
        <v>0.02</v>
      </c>
      <c r="F71" s="235" t="s">
        <v>250</v>
      </c>
      <c r="G71" s="236" t="s">
        <v>273</v>
      </c>
      <c r="H71" s="237" t="s">
        <v>274</v>
      </c>
      <c r="I71" s="60" t="s">
        <v>158</v>
      </c>
      <c r="J71" s="238" t="s">
        <v>69</v>
      </c>
      <c r="K71" s="282" t="s">
        <v>275</v>
      </c>
      <c r="L71" s="101">
        <v>1</v>
      </c>
      <c r="M71" s="101">
        <v>1</v>
      </c>
      <c r="N71" s="239">
        <v>1</v>
      </c>
      <c r="O71" s="239">
        <v>1</v>
      </c>
      <c r="P71" s="239">
        <v>1</v>
      </c>
      <c r="Q71" s="60" t="s">
        <v>60</v>
      </c>
      <c r="R71" s="60" t="s">
        <v>276</v>
      </c>
      <c r="S71" s="60"/>
      <c r="T71" s="60"/>
      <c r="U71" s="60"/>
      <c r="V71" s="60"/>
      <c r="W71" s="60"/>
      <c r="X71" s="168"/>
      <c r="Y71" s="169"/>
      <c r="Z71" s="334" t="s">
        <v>273</v>
      </c>
      <c r="AA71" s="326">
        <v>1</v>
      </c>
      <c r="AB71" s="335">
        <v>1</v>
      </c>
      <c r="AC71" s="320">
        <f t="shared" si="23"/>
        <v>1</v>
      </c>
      <c r="AD71" s="93"/>
      <c r="AE71" s="93"/>
      <c r="AF71" s="90" t="str">
        <f t="shared" si="0"/>
        <v>Cumplimiento oportuno Plan Anticorrupción 2017</v>
      </c>
      <c r="AG71" s="298">
        <f t="shared" si="18"/>
        <v>1</v>
      </c>
      <c r="AH71" s="323">
        <v>0.88</v>
      </c>
      <c r="AI71" s="320">
        <f t="shared" si="21"/>
        <v>0.88</v>
      </c>
      <c r="AJ71" s="279" t="s">
        <v>387</v>
      </c>
      <c r="AK71" s="91" t="s">
        <v>333</v>
      </c>
      <c r="AL71" s="341" t="str">
        <f t="shared" si="19"/>
        <v>Cumplimiento oportuno Plan Anticorrupción 2017</v>
      </c>
      <c r="AM71" s="298">
        <f t="shared" si="20"/>
        <v>1</v>
      </c>
      <c r="AN71" s="321">
        <v>0.67</v>
      </c>
      <c r="AO71" s="320">
        <f t="shared" si="22"/>
        <v>0.67</v>
      </c>
      <c r="AP71" s="279" t="s">
        <v>433</v>
      </c>
      <c r="AQ71" s="91"/>
      <c r="AR71" s="90" t="str">
        <f t="shared" si="4"/>
        <v>Cumplimiento oportuno Plan Anticorrupción 2017</v>
      </c>
      <c r="AS71" s="90">
        <f t="shared" si="5"/>
        <v>1</v>
      </c>
      <c r="AT71" s="95"/>
      <c r="AU71" s="92">
        <f t="shared" si="6"/>
        <v>0</v>
      </c>
      <c r="AV71" s="96"/>
      <c r="AW71" s="91"/>
      <c r="AX71" s="90" t="str">
        <f t="shared" si="7"/>
        <v>Cumplimiento oportuno Plan Anticorrupción 2017</v>
      </c>
      <c r="AY71" s="90">
        <f t="shared" si="8"/>
        <v>1</v>
      </c>
      <c r="AZ71" s="240">
        <f t="shared" si="9"/>
        <v>0.85</v>
      </c>
      <c r="BA71" s="241"/>
      <c r="BB71" s="242"/>
    </row>
    <row r="72" spans="1:54" ht="19.5" thickBot="1" x14ac:dyDescent="0.3">
      <c r="A72" s="243"/>
      <c r="B72" s="244"/>
      <c r="C72" s="292"/>
      <c r="D72" s="245" t="s">
        <v>79</v>
      </c>
      <c r="E72" s="76">
        <f>SUM(E65:E71)</f>
        <v>0.19999999999999996</v>
      </c>
      <c r="F72" s="226"/>
      <c r="G72" s="246"/>
      <c r="H72" s="228"/>
      <c r="I72" s="55"/>
      <c r="J72" s="104"/>
      <c r="K72" s="55"/>
      <c r="L72" s="247"/>
      <c r="M72" s="247"/>
      <c r="N72" s="101"/>
      <c r="O72" s="101"/>
      <c r="P72" s="101"/>
      <c r="Q72" s="55"/>
      <c r="R72" s="55"/>
      <c r="S72" s="55"/>
      <c r="T72" s="55"/>
      <c r="U72" s="55"/>
      <c r="V72" s="55"/>
      <c r="W72" s="55"/>
      <c r="X72" s="102"/>
      <c r="Y72" s="103"/>
      <c r="Z72" s="104"/>
      <c r="AA72" s="104"/>
      <c r="AB72" s="55"/>
      <c r="AC72" s="105"/>
      <c r="AD72" s="99"/>
      <c r="AE72" s="99"/>
      <c r="AF72" s="104"/>
      <c r="AG72" s="106"/>
      <c r="AH72" s="107"/>
      <c r="AI72" s="105"/>
      <c r="AJ72" s="55"/>
      <c r="AK72" s="55"/>
      <c r="AL72" s="104"/>
      <c r="AM72" s="104"/>
      <c r="AN72" s="55"/>
      <c r="AO72" s="105"/>
      <c r="AP72" s="55"/>
      <c r="AQ72" s="55"/>
      <c r="AR72" s="104"/>
      <c r="AS72" s="104"/>
      <c r="AT72" s="101"/>
      <c r="AU72" s="105"/>
      <c r="AV72" s="108"/>
      <c r="AW72" s="55"/>
      <c r="AX72" s="104"/>
      <c r="AY72" s="104"/>
      <c r="AZ72" s="248"/>
      <c r="BA72" s="249"/>
      <c r="BB72" s="108"/>
    </row>
    <row r="73" spans="1:54" ht="112.5" customHeight="1" thickBot="1" x14ac:dyDescent="0.3">
      <c r="A73" s="250"/>
      <c r="B73" s="366" t="s">
        <v>277</v>
      </c>
      <c r="C73" s="367"/>
      <c r="D73" s="368"/>
      <c r="E73" s="251">
        <f>(E20+E23+E27+E33+E45+E56+E58+E62+E64+E72)</f>
        <v>0.99500000000000011</v>
      </c>
      <c r="F73" s="252"/>
      <c r="G73" s="253"/>
      <c r="H73" s="254"/>
      <c r="I73" s="254"/>
      <c r="J73" s="254"/>
      <c r="K73" s="254"/>
      <c r="L73" s="254"/>
      <c r="M73" s="254"/>
      <c r="N73" s="254"/>
      <c r="O73" s="254"/>
      <c r="P73" s="136"/>
      <c r="Q73" s="254"/>
      <c r="R73" s="254"/>
      <c r="S73" s="254"/>
      <c r="T73" s="254"/>
      <c r="U73" s="254"/>
      <c r="V73" s="254"/>
      <c r="W73" s="254"/>
      <c r="X73" s="254"/>
      <c r="Y73" s="255"/>
      <c r="Z73" s="369" t="s">
        <v>278</v>
      </c>
      <c r="AA73" s="369"/>
      <c r="AB73" s="369"/>
      <c r="AC73" s="256">
        <f>AVERAGE(AC17:AC71)</f>
        <v>0.95416666666666661</v>
      </c>
      <c r="AD73" s="256"/>
      <c r="AE73" s="254"/>
      <c r="AF73" s="370" t="s">
        <v>279</v>
      </c>
      <c r="AG73" s="370"/>
      <c r="AH73" s="370"/>
      <c r="AI73" s="256">
        <f>AVERAGE(AI17:AI71)</f>
        <v>0.86884259259259267</v>
      </c>
      <c r="AJ73" s="256"/>
      <c r="AK73" s="254"/>
      <c r="AL73" s="369" t="s">
        <v>280</v>
      </c>
      <c r="AM73" s="369"/>
      <c r="AN73" s="369"/>
      <c r="AO73" s="256">
        <f>AVERAGE(AO17:AO71)</f>
        <v>0.80488803088803096</v>
      </c>
      <c r="AP73" s="256"/>
      <c r="AQ73" s="257"/>
      <c r="AR73" s="371" t="s">
        <v>281</v>
      </c>
      <c r="AS73" s="371"/>
      <c r="AT73" s="371"/>
      <c r="AU73" s="256" t="e">
        <f>AVERAGE(AU17:AU71)</f>
        <v>#DIV/0!</v>
      </c>
      <c r="AV73" s="256"/>
      <c r="AW73" s="372" t="s">
        <v>282</v>
      </c>
      <c r="AX73" s="373"/>
      <c r="AY73" s="374"/>
      <c r="AZ73" s="258">
        <f>AVERAGE(AZ17:AZ71)</f>
        <v>5.923016755415917</v>
      </c>
      <c r="BA73" s="258"/>
      <c r="BB73" s="259"/>
    </row>
    <row r="74" spans="1:54" ht="15.75" customHeight="1" x14ac:dyDescent="0.25">
      <c r="A74" s="12"/>
      <c r="B74" s="260"/>
      <c r="C74" s="293"/>
      <c r="D74" s="260"/>
      <c r="E74" s="260"/>
      <c r="F74" s="260"/>
      <c r="G74" s="260"/>
      <c r="H74" s="261"/>
      <c r="I74" s="261"/>
      <c r="J74" s="261"/>
      <c r="K74" s="261"/>
      <c r="L74" s="261"/>
      <c r="M74" s="261"/>
      <c r="N74" s="261"/>
      <c r="O74" s="261"/>
      <c r="P74" s="261"/>
      <c r="Q74" s="261"/>
      <c r="R74" s="261"/>
      <c r="S74" s="6"/>
      <c r="T74" s="6"/>
      <c r="U74" s="6"/>
      <c r="V74" s="6"/>
      <c r="W74" s="6"/>
      <c r="X74" s="6"/>
      <c r="Y74" s="6"/>
      <c r="Z74" s="356"/>
      <c r="AA74" s="356"/>
      <c r="AB74" s="356"/>
      <c r="AC74" s="262"/>
      <c r="AD74" s="263"/>
      <c r="AE74" s="263"/>
      <c r="AF74" s="356"/>
      <c r="AG74" s="356"/>
      <c r="AH74" s="356"/>
      <c r="AI74" s="262"/>
      <c r="AJ74" s="263"/>
      <c r="AK74" s="263"/>
      <c r="AL74" s="356"/>
      <c r="AM74" s="356"/>
      <c r="AN74" s="356"/>
      <c r="AO74" s="262"/>
      <c r="AP74" s="263"/>
      <c r="AQ74" s="263"/>
      <c r="AR74" s="356"/>
      <c r="AS74" s="356"/>
      <c r="AT74" s="356"/>
      <c r="AU74" s="262"/>
      <c r="AV74" s="263"/>
      <c r="AW74" s="263"/>
      <c r="AX74" s="356"/>
      <c r="AY74" s="356"/>
      <c r="AZ74" s="356"/>
      <c r="BA74" s="262"/>
      <c r="BB74" s="263"/>
    </row>
    <row r="75" spans="1:54" ht="15.75" customHeight="1" thickBot="1" x14ac:dyDescent="0.3">
      <c r="A75" s="12"/>
      <c r="B75" s="260"/>
      <c r="C75" s="293"/>
      <c r="D75" s="260"/>
      <c r="E75" s="260"/>
      <c r="F75" s="260"/>
      <c r="G75" s="260"/>
      <c r="H75" s="261"/>
      <c r="I75" s="261"/>
      <c r="J75" s="261"/>
      <c r="K75" s="261"/>
      <c r="L75" s="261"/>
      <c r="M75" s="261"/>
      <c r="N75" s="261"/>
      <c r="O75" s="261"/>
      <c r="P75" s="261"/>
      <c r="Q75" s="261"/>
      <c r="R75" s="261"/>
      <c r="S75" s="6"/>
      <c r="T75" s="6"/>
      <c r="U75" s="6"/>
      <c r="V75" s="6"/>
      <c r="W75" s="6"/>
      <c r="X75" s="6"/>
      <c r="Y75" s="6"/>
      <c r="Z75" s="356"/>
      <c r="AA75" s="356"/>
      <c r="AB75" s="356"/>
      <c r="AC75" s="264"/>
      <c r="AD75" s="263"/>
      <c r="AE75" s="263"/>
      <c r="AF75" s="356"/>
      <c r="AG75" s="356"/>
      <c r="AH75" s="356"/>
      <c r="AI75" s="264"/>
      <c r="AJ75" s="263"/>
      <c r="AK75" s="263"/>
      <c r="AL75" s="356"/>
      <c r="AM75" s="356"/>
      <c r="AN75" s="356"/>
      <c r="AO75" s="265"/>
      <c r="AP75" s="263"/>
      <c r="AQ75" s="263"/>
      <c r="AR75" s="356"/>
      <c r="AS75" s="356"/>
      <c r="AT75" s="356"/>
      <c r="AU75" s="265"/>
      <c r="AV75" s="263"/>
      <c r="AW75" s="263"/>
      <c r="AX75" s="356"/>
      <c r="AY75" s="356"/>
      <c r="AZ75" s="356"/>
      <c r="BA75" s="265"/>
      <c r="BB75" s="263"/>
    </row>
    <row r="76" spans="1:54" ht="15.75" customHeight="1" x14ac:dyDescent="0.25">
      <c r="A76" s="12"/>
      <c r="B76" s="363" t="s">
        <v>283</v>
      </c>
      <c r="C76" s="364"/>
      <c r="D76" s="365"/>
      <c r="E76" s="266"/>
      <c r="F76" s="352" t="s">
        <v>284</v>
      </c>
      <c r="G76" s="353"/>
      <c r="H76" s="353"/>
      <c r="I76" s="354"/>
      <c r="J76" s="352" t="s">
        <v>285</v>
      </c>
      <c r="K76" s="353"/>
      <c r="L76" s="353"/>
      <c r="M76" s="353"/>
      <c r="N76" s="353"/>
      <c r="O76" s="353"/>
      <c r="P76" s="354"/>
      <c r="Q76" s="261"/>
      <c r="R76" s="261"/>
      <c r="S76" s="6"/>
      <c r="T76" s="6"/>
      <c r="U76" s="6"/>
      <c r="V76" s="6"/>
      <c r="W76" s="6"/>
      <c r="X76" s="6"/>
      <c r="Y76" s="6"/>
      <c r="Z76" s="356"/>
      <c r="AA76" s="356"/>
      <c r="AB76" s="356"/>
      <c r="AC76" s="264"/>
      <c r="AD76" s="263"/>
      <c r="AE76" s="263"/>
      <c r="AF76" s="356"/>
      <c r="AG76" s="356"/>
      <c r="AH76" s="356"/>
      <c r="AI76" s="264"/>
      <c r="AJ76" s="263"/>
      <c r="AK76" s="263"/>
      <c r="AL76" s="356"/>
      <c r="AM76" s="356"/>
      <c r="AN76" s="356"/>
      <c r="AO76" s="265"/>
      <c r="AP76" s="263"/>
      <c r="AQ76" s="263"/>
      <c r="AR76" s="356"/>
      <c r="AS76" s="356"/>
      <c r="AT76" s="356"/>
      <c r="AU76" s="265"/>
      <c r="AV76" s="263"/>
      <c r="AW76" s="263"/>
      <c r="AX76" s="356"/>
      <c r="AY76" s="356"/>
      <c r="AZ76" s="356"/>
      <c r="BA76" s="265"/>
      <c r="BB76" s="263"/>
    </row>
    <row r="77" spans="1:54" ht="51" customHeight="1" x14ac:dyDescent="0.25">
      <c r="A77" s="12"/>
      <c r="B77" s="357" t="s">
        <v>286</v>
      </c>
      <c r="C77" s="358"/>
      <c r="D77" s="267"/>
      <c r="E77" s="268"/>
      <c r="F77" s="359" t="s">
        <v>286</v>
      </c>
      <c r="G77" s="360"/>
      <c r="H77" s="360"/>
      <c r="I77" s="361"/>
      <c r="J77" s="359" t="s">
        <v>286</v>
      </c>
      <c r="K77" s="360"/>
      <c r="L77" s="360"/>
      <c r="M77" s="360"/>
      <c r="N77" s="360"/>
      <c r="O77" s="360"/>
      <c r="P77" s="361"/>
      <c r="Q77" s="261"/>
      <c r="R77" s="261"/>
      <c r="S77" s="6"/>
      <c r="T77" s="6"/>
      <c r="U77" s="6"/>
      <c r="V77" s="6"/>
      <c r="W77" s="6"/>
      <c r="X77" s="6"/>
      <c r="Y77" s="6"/>
      <c r="Z77" s="362"/>
      <c r="AA77" s="362"/>
      <c r="AB77" s="362"/>
      <c r="AC77" s="262"/>
      <c r="AD77" s="263"/>
      <c r="AE77" s="263"/>
      <c r="AF77" s="362"/>
      <c r="AG77" s="362"/>
      <c r="AH77" s="362"/>
      <c r="AI77" s="262"/>
      <c r="AJ77" s="263"/>
      <c r="AK77" s="263"/>
      <c r="AL77" s="362"/>
      <c r="AM77" s="362"/>
      <c r="AN77" s="362"/>
      <c r="AO77" s="262"/>
      <c r="AP77" s="263"/>
      <c r="AQ77" s="263"/>
      <c r="AR77" s="362"/>
      <c r="AS77" s="362"/>
      <c r="AT77" s="362"/>
      <c r="AU77" s="262"/>
      <c r="AV77" s="263"/>
      <c r="AW77" s="263"/>
      <c r="AX77" s="362"/>
      <c r="AY77" s="362"/>
      <c r="AZ77" s="362"/>
      <c r="BA77" s="262"/>
      <c r="BB77" s="263"/>
    </row>
    <row r="78" spans="1:54" ht="22.5" customHeight="1" x14ac:dyDescent="0.25">
      <c r="A78" s="12"/>
      <c r="B78" s="350" t="s">
        <v>287</v>
      </c>
      <c r="C78" s="351"/>
      <c r="D78" s="269"/>
      <c r="E78" s="270"/>
      <c r="F78" s="352" t="s">
        <v>288</v>
      </c>
      <c r="G78" s="353"/>
      <c r="H78" s="353"/>
      <c r="I78" s="354"/>
      <c r="J78" s="352" t="s">
        <v>289</v>
      </c>
      <c r="K78" s="353"/>
      <c r="L78" s="353"/>
      <c r="M78" s="353"/>
      <c r="N78" s="353"/>
      <c r="O78" s="353"/>
      <c r="P78" s="354"/>
      <c r="Q78" s="261"/>
      <c r="R78" s="261"/>
      <c r="S78" s="6"/>
      <c r="T78" s="6"/>
      <c r="U78" s="6"/>
      <c r="V78" s="6"/>
      <c r="W78" s="6"/>
      <c r="X78" s="6"/>
      <c r="Y78" s="6"/>
      <c r="Z78" s="6"/>
      <c r="AA78" s="6"/>
      <c r="AB78" s="6"/>
      <c r="AC78" s="271"/>
      <c r="AD78" s="6"/>
      <c r="AE78" s="6"/>
      <c r="AF78" s="6"/>
      <c r="AG78" s="6"/>
      <c r="AH78" s="6"/>
      <c r="AI78" s="271"/>
      <c r="AJ78" s="6"/>
      <c r="AK78" s="6"/>
      <c r="AL78" s="6"/>
      <c r="AM78" s="6"/>
      <c r="AN78" s="6"/>
      <c r="AO78" s="271"/>
      <c r="AP78" s="6"/>
      <c r="AQ78" s="6"/>
      <c r="AR78" s="6"/>
      <c r="AS78" s="6"/>
      <c r="AT78" s="6"/>
      <c r="AU78" s="271"/>
      <c r="AV78" s="6"/>
      <c r="AW78" s="6"/>
      <c r="AX78" s="6"/>
      <c r="AY78" s="6"/>
      <c r="AZ78" s="6"/>
      <c r="BA78" s="271"/>
      <c r="BB78" s="6"/>
    </row>
    <row r="79" spans="1:54" x14ac:dyDescent="0.25">
      <c r="A79" s="12"/>
      <c r="B79" s="350"/>
      <c r="C79" s="351"/>
      <c r="D79" s="269"/>
      <c r="E79" s="270"/>
      <c r="F79" s="352"/>
      <c r="G79" s="353"/>
      <c r="H79" s="353"/>
      <c r="I79" s="354"/>
      <c r="J79" s="350"/>
      <c r="K79" s="351"/>
      <c r="L79" s="351"/>
      <c r="M79" s="351"/>
      <c r="N79" s="351"/>
      <c r="O79" s="351"/>
      <c r="P79" s="355"/>
      <c r="Q79" s="261"/>
      <c r="R79" s="261"/>
      <c r="S79" s="6"/>
      <c r="T79" s="6"/>
      <c r="U79" s="6"/>
      <c r="V79" s="6"/>
      <c r="W79" s="6"/>
      <c r="X79" s="6"/>
      <c r="Y79" s="6"/>
      <c r="Z79" s="6"/>
      <c r="AA79" s="6"/>
      <c r="AB79" s="6"/>
      <c r="AC79" s="271"/>
      <c r="AD79" s="6"/>
      <c r="AE79" s="6"/>
      <c r="AF79" s="6"/>
      <c r="AG79" s="6"/>
      <c r="AH79" s="6"/>
      <c r="AI79" s="271"/>
      <c r="AJ79" s="6"/>
      <c r="AK79" s="6"/>
      <c r="AL79" s="6"/>
      <c r="AM79" s="6"/>
      <c r="AN79" s="6"/>
      <c r="AO79" s="271"/>
      <c r="AP79" s="6"/>
      <c r="AQ79" s="6"/>
      <c r="AR79" s="6"/>
      <c r="AS79" s="6"/>
      <c r="AT79" s="6"/>
      <c r="AU79" s="271"/>
      <c r="AV79" s="6"/>
      <c r="AW79" s="6"/>
      <c r="AX79" s="6"/>
      <c r="AY79" s="6"/>
      <c r="AZ79" s="6"/>
      <c r="BA79" s="271"/>
      <c r="BB79" s="6"/>
    </row>
    <row r="84" spans="1:3" ht="48.75" customHeight="1" x14ac:dyDescent="0.25">
      <c r="A84" s="272"/>
    </row>
    <row r="85" spans="1:3" ht="36.75" customHeight="1" x14ac:dyDescent="0.25">
      <c r="A85" s="273"/>
      <c r="B85" s="274" t="s">
        <v>290</v>
      </c>
      <c r="C85" s="295"/>
    </row>
    <row r="86" spans="1:3" ht="15.75" x14ac:dyDescent="0.25">
      <c r="A86" s="275"/>
      <c r="B86" s="276" t="s">
        <v>50</v>
      </c>
      <c r="C86" s="296"/>
    </row>
    <row r="87" spans="1:3" ht="15.75" x14ac:dyDescent="0.25">
      <c r="A87" s="275"/>
      <c r="B87" s="277"/>
      <c r="C87" s="297"/>
    </row>
    <row r="88" spans="1:3" ht="15.75" x14ac:dyDescent="0.25">
      <c r="A88" s="275"/>
      <c r="B88" s="278"/>
      <c r="C88" s="297"/>
    </row>
    <row r="89" spans="1:3" ht="15.75" x14ac:dyDescent="0.25">
      <c r="A89" s="275"/>
      <c r="B89" s="277"/>
      <c r="C89" s="297"/>
    </row>
    <row r="90" spans="1:3" ht="15.75" x14ac:dyDescent="0.25">
      <c r="A90" s="275"/>
      <c r="B90" s="278"/>
      <c r="C90" s="297"/>
    </row>
    <row r="91" spans="1:3" ht="15.75" x14ac:dyDescent="0.25">
      <c r="A91" s="275"/>
      <c r="B91" s="277"/>
      <c r="C91" s="297"/>
    </row>
    <row r="92" spans="1:3" ht="15.75" x14ac:dyDescent="0.25">
      <c r="A92" s="275"/>
      <c r="B92" s="278"/>
      <c r="C92" s="297"/>
    </row>
    <row r="93" spans="1:3" ht="15.75" x14ac:dyDescent="0.25">
      <c r="A93" s="275"/>
      <c r="B93" s="277"/>
      <c r="C93" s="297"/>
    </row>
    <row r="94" spans="1:3" ht="15.75" x14ac:dyDescent="0.25">
      <c r="A94" s="275"/>
      <c r="B94" s="278"/>
      <c r="C94" s="297"/>
    </row>
    <row r="95" spans="1:3" ht="15.75" x14ac:dyDescent="0.25">
      <c r="A95" s="275"/>
      <c r="B95" s="277"/>
      <c r="C95" s="297"/>
    </row>
    <row r="96" spans="1:3" ht="15.75" x14ac:dyDescent="0.25">
      <c r="A96" s="275"/>
      <c r="B96" s="278"/>
      <c r="C96" s="297"/>
    </row>
    <row r="97" spans="1:3" ht="15.75" x14ac:dyDescent="0.25">
      <c r="A97" s="275"/>
      <c r="B97" s="277"/>
      <c r="C97" s="297"/>
    </row>
    <row r="98" spans="1:3" ht="15.75" x14ac:dyDescent="0.25">
      <c r="A98" s="275"/>
      <c r="B98" s="278"/>
      <c r="C98" s="297"/>
    </row>
    <row r="99" spans="1:3" ht="15.75" x14ac:dyDescent="0.25">
      <c r="A99" s="275"/>
      <c r="B99" s="277"/>
      <c r="C99" s="297"/>
    </row>
    <row r="100" spans="1:3" ht="15.75" x14ac:dyDescent="0.25">
      <c r="A100" s="275"/>
      <c r="B100" s="278"/>
      <c r="C100" s="297"/>
    </row>
    <row r="101" spans="1:3" ht="15.75" x14ac:dyDescent="0.25">
      <c r="A101" s="275"/>
      <c r="B101" s="277"/>
      <c r="C101" s="297"/>
    </row>
    <row r="102" spans="1:3" ht="15.75" x14ac:dyDescent="0.25">
      <c r="A102" s="275"/>
      <c r="B102" s="278"/>
      <c r="C102" s="297"/>
    </row>
    <row r="103" spans="1:3" ht="15.75" x14ac:dyDescent="0.25">
      <c r="A103" s="275"/>
      <c r="B103" s="277"/>
      <c r="C103" s="297"/>
    </row>
    <row r="104" spans="1:3" ht="15.75" x14ac:dyDescent="0.25">
      <c r="A104" s="272"/>
      <c r="B104" s="278"/>
      <c r="C104" s="297"/>
    </row>
    <row r="105" spans="1:3" ht="15.75" x14ac:dyDescent="0.25">
      <c r="A105" s="272"/>
      <c r="B105" s="277"/>
      <c r="C105" s="297"/>
    </row>
    <row r="106" spans="1:3" x14ac:dyDescent="0.25">
      <c r="A106" s="272"/>
    </row>
  </sheetData>
  <autoFilter ref="A12:BB73">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autoFilter>
  <mergeCells count="105">
    <mergeCell ref="A1:Y1"/>
    <mergeCell ref="A2:Y2"/>
    <mergeCell ref="Z7:AE7"/>
    <mergeCell ref="AF7:AK7"/>
    <mergeCell ref="AL7:AQ7"/>
    <mergeCell ref="AR7:AW7"/>
    <mergeCell ref="D9:S9"/>
    <mergeCell ref="D10:K10"/>
    <mergeCell ref="L10:O10"/>
    <mergeCell ref="Z10:AB10"/>
    <mergeCell ref="AF10:AH10"/>
    <mergeCell ref="AL10:AN10"/>
    <mergeCell ref="AX7:BB7"/>
    <mergeCell ref="Z8:AE8"/>
    <mergeCell ref="AF8:AK8"/>
    <mergeCell ref="AL8:AQ8"/>
    <mergeCell ref="AR8:AW8"/>
    <mergeCell ref="AX8:BB8"/>
    <mergeCell ref="AR10:AT10"/>
    <mergeCell ref="AX10:AZ10"/>
    <mergeCell ref="A12:B14"/>
    <mergeCell ref="D12:Y13"/>
    <mergeCell ref="Z12:AE12"/>
    <mergeCell ref="AF12:AK12"/>
    <mergeCell ref="AL12:AQ12"/>
    <mergeCell ref="AR12:AW12"/>
    <mergeCell ref="AX12:BB12"/>
    <mergeCell ref="Z13:AE13"/>
    <mergeCell ref="AF13:AK13"/>
    <mergeCell ref="AL13:AQ13"/>
    <mergeCell ref="AR13:AW13"/>
    <mergeCell ref="AX13:BB13"/>
    <mergeCell ref="D14:S14"/>
    <mergeCell ref="U14:Y14"/>
    <mergeCell ref="Z14:AB14"/>
    <mergeCell ref="AC14:AC15"/>
    <mergeCell ref="AD14:AD15"/>
    <mergeCell ref="AE14:AE15"/>
    <mergeCell ref="AX14:AZ14"/>
    <mergeCell ref="BA14:BA15"/>
    <mergeCell ref="BB14:BB15"/>
    <mergeCell ref="C15:C16"/>
    <mergeCell ref="W15:X15"/>
    <mergeCell ref="B17:B64"/>
    <mergeCell ref="C17:C20"/>
    <mergeCell ref="C21:C23"/>
    <mergeCell ref="C24:C27"/>
    <mergeCell ref="C28:C33"/>
    <mergeCell ref="AP14:AP15"/>
    <mergeCell ref="AQ14:AQ15"/>
    <mergeCell ref="AR14:AT14"/>
    <mergeCell ref="AU14:AU15"/>
    <mergeCell ref="AV14:AV15"/>
    <mergeCell ref="AW14:AW15"/>
    <mergeCell ref="AF14:AH14"/>
    <mergeCell ref="AI14:AI15"/>
    <mergeCell ref="AJ14:AJ15"/>
    <mergeCell ref="AK14:AK15"/>
    <mergeCell ref="AL14:AN14"/>
    <mergeCell ref="AO14:AO15"/>
    <mergeCell ref="B73:D73"/>
    <mergeCell ref="Z73:AB73"/>
    <mergeCell ref="AF73:AH73"/>
    <mergeCell ref="AL73:AN73"/>
    <mergeCell ref="AR73:AT73"/>
    <mergeCell ref="AW73:AY73"/>
    <mergeCell ref="C34:C45"/>
    <mergeCell ref="C46:C56"/>
    <mergeCell ref="C57:C58"/>
    <mergeCell ref="C59:C62"/>
    <mergeCell ref="C63:C64"/>
    <mergeCell ref="B65:B71"/>
    <mergeCell ref="C65:C71"/>
    <mergeCell ref="Z74:AB74"/>
    <mergeCell ref="AF74:AH74"/>
    <mergeCell ref="AL74:AN74"/>
    <mergeCell ref="AR74:AT74"/>
    <mergeCell ref="AX74:AZ74"/>
    <mergeCell ref="Z75:AB75"/>
    <mergeCell ref="AF75:AH75"/>
    <mergeCell ref="AL75:AN75"/>
    <mergeCell ref="AR75:AT75"/>
    <mergeCell ref="AX75:AZ75"/>
    <mergeCell ref="B78:C78"/>
    <mergeCell ref="F78:I78"/>
    <mergeCell ref="J78:P78"/>
    <mergeCell ref="B79:C79"/>
    <mergeCell ref="F79:I79"/>
    <mergeCell ref="J79:P79"/>
    <mergeCell ref="AR76:AT76"/>
    <mergeCell ref="AX76:AZ76"/>
    <mergeCell ref="B77:C77"/>
    <mergeCell ref="F77:I77"/>
    <mergeCell ref="J77:P77"/>
    <mergeCell ref="Z77:AB77"/>
    <mergeCell ref="AF77:AH77"/>
    <mergeCell ref="AL77:AN77"/>
    <mergeCell ref="AR77:AT77"/>
    <mergeCell ref="AX77:AZ77"/>
    <mergeCell ref="B76:D76"/>
    <mergeCell ref="F76:I76"/>
    <mergeCell ref="J76:P76"/>
    <mergeCell ref="Z76:AB76"/>
    <mergeCell ref="AF76:AH76"/>
    <mergeCell ref="AL76:AN76"/>
  </mergeCells>
  <conditionalFormatting sqref="AO76:AO77 AU76:AU77 BA76:BA77 AI76:AI77 AC76:AC77 AC73:AD73 AI73:AJ73 AO73:AP73 AU73:AV73 AZ73:BB73 BA74 AC74 AI74 AO74 AU74 AC17:AC72 AO17:AO72 AI17:AI72 AU17:AU72 BA17:BA72">
    <cfRule type="containsText" dxfId="27" priority="47" operator="containsText" text="N/A">
      <formula>NOT(ISERROR(SEARCH("N/A",AC17)))</formula>
    </cfRule>
    <cfRule type="cellIs" dxfId="26" priority="48" operator="between">
      <formula>#REF!</formula>
      <formula>#REF!</formula>
    </cfRule>
    <cfRule type="cellIs" dxfId="25" priority="49" operator="between">
      <formula>#REF!</formula>
      <formula>#REF!</formula>
    </cfRule>
    <cfRule type="cellIs" dxfId="24" priority="50" operator="between">
      <formula>#REF!</formula>
      <formula>#REF!</formula>
    </cfRule>
  </conditionalFormatting>
  <conditionalFormatting sqref="AO77 AO74 AU77 AU74 BA77 BA74 AI77 AI74 AC77 AC74">
    <cfRule type="containsText" dxfId="23" priority="43" operator="containsText" text="N/A">
      <formula>NOT(ISERROR(SEARCH("N/A",AC74)))</formula>
    </cfRule>
    <cfRule type="cellIs" dxfId="22" priority="44" operator="between">
      <formula>$B$13</formula>
      <formula>#REF!</formula>
    </cfRule>
    <cfRule type="cellIs" dxfId="21" priority="45" operator="between">
      <formula>$B$11</formula>
      <formula>#REF!</formula>
    </cfRule>
    <cfRule type="cellIs" dxfId="20" priority="46" operator="between">
      <formula>#REF!</formula>
      <formula>#REF!</formula>
    </cfRule>
  </conditionalFormatting>
  <conditionalFormatting sqref="BA74 AO74 AO77 AU74 AU77 BA77 AI74 AI77 AC74 AC77">
    <cfRule type="containsText" dxfId="19" priority="39" operator="containsText" text="N/A">
      <formula>NOT(ISERROR(SEARCH("N/A",AC74)))</formula>
    </cfRule>
    <cfRule type="cellIs" dxfId="18" priority="40" operator="between">
      <formula>#REF!</formula>
      <formula>#REF!</formula>
    </cfRule>
    <cfRule type="cellIs" dxfId="17" priority="41" operator="between">
      <formula>$B$11</formula>
      <formula>#REF!</formula>
    </cfRule>
    <cfRule type="cellIs" dxfId="16" priority="42" operator="between">
      <formula>#REF!</formula>
      <formula>#REF!</formula>
    </cfRule>
  </conditionalFormatting>
  <conditionalFormatting sqref="AD73">
    <cfRule type="colorScale" priority="38">
      <colorScale>
        <cfvo type="min"/>
        <cfvo type="percentile" val="50"/>
        <cfvo type="max"/>
        <color rgb="FFF8696B"/>
        <color rgb="FFFFEB84"/>
        <color rgb="FF63BE7B"/>
      </colorScale>
    </cfRule>
  </conditionalFormatting>
  <conditionalFormatting sqref="AJ73">
    <cfRule type="colorScale" priority="37">
      <colorScale>
        <cfvo type="min"/>
        <cfvo type="percentile" val="50"/>
        <cfvo type="max"/>
        <color rgb="FFF8696B"/>
        <color rgb="FFFFEB84"/>
        <color rgb="FF63BE7B"/>
      </colorScale>
    </cfRule>
  </conditionalFormatting>
  <conditionalFormatting sqref="AP73">
    <cfRule type="colorScale" priority="36">
      <colorScale>
        <cfvo type="min"/>
        <cfvo type="percentile" val="50"/>
        <cfvo type="max"/>
        <color rgb="FFF8696B"/>
        <color rgb="FFFFEB84"/>
        <color rgb="FF63BE7B"/>
      </colorScale>
    </cfRule>
  </conditionalFormatting>
  <conditionalFormatting sqref="AV73">
    <cfRule type="colorScale" priority="35">
      <colorScale>
        <cfvo type="min"/>
        <cfvo type="percentile" val="50"/>
        <cfvo type="max"/>
        <color rgb="FFF8696B"/>
        <color rgb="FFFFEB84"/>
        <color rgb="FF63BE7B"/>
      </colorScale>
    </cfRule>
  </conditionalFormatting>
  <conditionalFormatting sqref="BA73">
    <cfRule type="colorScale" priority="34">
      <colorScale>
        <cfvo type="min"/>
        <cfvo type="percentile" val="50"/>
        <cfvo type="max"/>
        <color rgb="FFF8696B"/>
        <color rgb="FFFFEB84"/>
        <color rgb="FF63BE7B"/>
      </colorScale>
    </cfRule>
  </conditionalFormatting>
  <conditionalFormatting sqref="AC73">
    <cfRule type="iconSet" priority="7">
      <iconSet>
        <cfvo type="percent" val="0"/>
        <cfvo type="percent" val="33"/>
        <cfvo type="percent" val="67"/>
      </iconSet>
    </cfRule>
    <cfRule type="colorScale" priority="33">
      <colorScale>
        <cfvo type="min"/>
        <cfvo type="percentile" val="50"/>
        <cfvo type="max"/>
        <color rgb="FFF8696B"/>
        <color rgb="FFFFEB84"/>
        <color rgb="FF63BE7B"/>
      </colorScale>
    </cfRule>
  </conditionalFormatting>
  <conditionalFormatting sqref="AI73">
    <cfRule type="colorScale" priority="32">
      <colorScale>
        <cfvo type="min"/>
        <cfvo type="percentile" val="50"/>
        <cfvo type="max"/>
        <color rgb="FFF8696B"/>
        <color rgb="FFFFEB84"/>
        <color rgb="FF63BE7B"/>
      </colorScale>
    </cfRule>
  </conditionalFormatting>
  <conditionalFormatting sqref="AO73">
    <cfRule type="colorScale" priority="31">
      <colorScale>
        <cfvo type="min"/>
        <cfvo type="percentile" val="50"/>
        <cfvo type="max"/>
        <color rgb="FFF8696B"/>
        <color rgb="FFFFEB84"/>
        <color rgb="FF63BE7B"/>
      </colorScale>
    </cfRule>
  </conditionalFormatting>
  <conditionalFormatting sqref="AU73">
    <cfRule type="colorScale" priority="30">
      <colorScale>
        <cfvo type="min"/>
        <cfvo type="percentile" val="50"/>
        <cfvo type="max"/>
        <color rgb="FFF8696B"/>
        <color rgb="FFFFEB84"/>
        <color rgb="FF63BE7B"/>
      </colorScale>
    </cfRule>
  </conditionalFormatting>
  <conditionalFormatting sqref="AZ73">
    <cfRule type="colorScale" priority="29">
      <colorScale>
        <cfvo type="min"/>
        <cfvo type="percentile" val="50"/>
        <cfvo type="max"/>
        <color rgb="FF63BE7B"/>
        <color rgb="FFFFEB84"/>
        <color rgb="FFF8696B"/>
      </colorScale>
    </cfRule>
  </conditionalFormatting>
  <conditionalFormatting sqref="AZ17:AZ72">
    <cfRule type="colorScale" priority="28">
      <colorScale>
        <cfvo type="num" val="0.45"/>
        <cfvo type="percent" val="0.65"/>
        <cfvo type="percent" val="100"/>
        <color rgb="FFF8696B"/>
        <color rgb="FFFFEB84"/>
        <color rgb="FF63BE7B"/>
      </colorScale>
    </cfRule>
  </conditionalFormatting>
  <conditionalFormatting sqref="AU17:AU73">
    <cfRule type="iconSet" priority="27">
      <iconSet iconSet="4Arrows">
        <cfvo type="percent" val="0"/>
        <cfvo type="percent" val="25"/>
        <cfvo type="percent" val="50"/>
        <cfvo type="percent" val="75"/>
      </iconSet>
    </cfRule>
  </conditionalFormatting>
  <conditionalFormatting sqref="AZ18:AZ73">
    <cfRule type="colorScale" priority="26">
      <colorScale>
        <cfvo type="num" val="0.45"/>
        <cfvo type="percent" val="0.65"/>
        <cfvo type="percent" val="100"/>
        <color rgb="FFF8696B"/>
        <color rgb="FFFFEB84"/>
        <color rgb="FF63BE7B"/>
      </colorScale>
    </cfRule>
  </conditionalFormatting>
  <conditionalFormatting sqref="AI65:AI71">
    <cfRule type="containsText" dxfId="15" priority="22" operator="containsText" text="N/A">
      <formula>NOT(ISERROR(SEARCH("N/A",AI65)))</formula>
    </cfRule>
    <cfRule type="cellIs" dxfId="14" priority="23" operator="between">
      <formula>#REF!</formula>
      <formula>#REF!</formula>
    </cfRule>
    <cfRule type="cellIs" dxfId="13" priority="24" operator="between">
      <formula>#REF!</formula>
      <formula>#REF!</formula>
    </cfRule>
    <cfRule type="cellIs" dxfId="12" priority="25" operator="between">
      <formula>#REF!</formula>
      <formula>#REF!</formula>
    </cfRule>
  </conditionalFormatting>
  <conditionalFormatting sqref="AP57 AO17:AO72">
    <cfRule type="containsText" dxfId="11" priority="18" operator="containsText" text="N/A">
      <formula>NOT(ISERROR(SEARCH("N/A",AO17)))</formula>
    </cfRule>
    <cfRule type="cellIs" dxfId="10" priority="19" operator="between">
      <formula>#REF!</formula>
      <formula>#REF!</formula>
    </cfRule>
    <cfRule type="cellIs" dxfId="9" priority="20" operator="between">
      <formula>#REF!</formula>
      <formula>#REF!</formula>
    </cfRule>
    <cfRule type="cellIs" dxfId="8" priority="21" operator="between">
      <formula>#REF!</formula>
      <formula>#REF!</formula>
    </cfRule>
  </conditionalFormatting>
  <conditionalFormatting sqref="AC17:AC71">
    <cfRule type="iconSet" priority="8">
      <iconSet>
        <cfvo type="percent" val="0"/>
        <cfvo type="percent" val="70"/>
        <cfvo type="percent" val="90"/>
      </iconSet>
    </cfRule>
    <cfRule type="colorScale" priority="9">
      <colorScale>
        <cfvo type="min"/>
        <cfvo type="max"/>
        <color rgb="FFFFEF9C"/>
        <color rgb="FF63BE7B"/>
      </colorScale>
    </cfRule>
    <cfRule type="containsText" dxfId="7" priority="14" operator="containsText" text="N/A">
      <formula>NOT(ISERROR(SEARCH("N/A",AC17)))</formula>
    </cfRule>
    <cfRule type="cellIs" dxfId="6" priority="15" operator="between">
      <formula>#REF!</formula>
      <formula>#REF!</formula>
    </cfRule>
    <cfRule type="cellIs" dxfId="5" priority="16" operator="between">
      <formula>#REF!</formula>
      <formula>#REF!</formula>
    </cfRule>
    <cfRule type="cellIs" dxfId="4" priority="17" operator="between">
      <formula>#REF!</formula>
      <formula>#REF!</formula>
    </cfRule>
  </conditionalFormatting>
  <conditionalFormatting sqref="AO65:AO71">
    <cfRule type="containsText" dxfId="3" priority="10" operator="containsText" text="N/A">
      <formula>NOT(ISERROR(SEARCH("N/A",AO65)))</formula>
    </cfRule>
    <cfRule type="cellIs" dxfId="2" priority="11" operator="between">
      <formula>#REF!</formula>
      <formula>#REF!</formula>
    </cfRule>
    <cfRule type="cellIs" dxfId="1" priority="12" operator="between">
      <formula>#REF!</formula>
      <formula>#REF!</formula>
    </cfRule>
    <cfRule type="cellIs" dxfId="0" priority="13" operator="between">
      <formula>#REF!</formula>
      <formula>#REF!</formula>
    </cfRule>
  </conditionalFormatting>
  <conditionalFormatting sqref="AI17:AI73">
    <cfRule type="colorScale" priority="2">
      <colorScale>
        <cfvo type="min"/>
        <cfvo type="percent" val="80"/>
        <cfvo type="max"/>
        <color rgb="FFF8696B"/>
        <color rgb="FFFFEB84"/>
        <color rgb="FF63BE7B"/>
      </colorScale>
    </cfRule>
    <cfRule type="iconSet" priority="5">
      <iconSet>
        <cfvo type="percent" val="0"/>
        <cfvo type="percent" val="70"/>
        <cfvo type="percent" val="90"/>
      </iconSet>
    </cfRule>
    <cfRule type="iconSet" priority="6">
      <iconSet>
        <cfvo type="percent" val="0"/>
        <cfvo type="percent" val="33"/>
        <cfvo type="percent" val="67"/>
      </iconSet>
    </cfRule>
  </conditionalFormatting>
  <conditionalFormatting sqref="AO17:AO73">
    <cfRule type="colorScale" priority="1">
      <colorScale>
        <cfvo type="min"/>
        <cfvo type="percent" val="80"/>
        <cfvo type="max"/>
        <color rgb="FFF8696B"/>
        <color rgb="FFFFEB84"/>
        <color rgb="FF63BE7B"/>
      </colorScale>
    </cfRule>
    <cfRule type="colorScale" priority="3">
      <colorScale>
        <cfvo type="percent" val="0"/>
        <cfvo type="percent" val="80"/>
        <cfvo type="max"/>
        <color rgb="FFF8696B"/>
        <color rgb="FFFFEB84"/>
        <color rgb="FF63BE7B"/>
      </colorScale>
    </cfRule>
    <cfRule type="iconSet" priority="4">
      <iconSet>
        <cfvo type="percent" val="0"/>
        <cfvo type="percent" val="33"/>
        <cfvo type="percent" val="67"/>
      </iconSet>
    </cfRule>
  </conditionalFormatting>
  <dataValidations count="11">
    <dataValidation type="list" allowBlank="1" showInputMessage="1" showErrorMessage="1" error="Escriba un texto " promptTitle="Cualquier contenido" sqref="F17:F64">
      <formula1>META2</formula1>
    </dataValidation>
    <dataValidation type="list" allowBlank="1" showInputMessage="1" showErrorMessage="1" sqref="F65:F72">
      <formula1>META02</formula1>
    </dataValidation>
    <dataValidation type="list" allowBlank="1" showInputMessage="1" showErrorMessage="1" sqref="J17:J19 J21:J25 J27:J72">
      <formula1>PROGRAMACION</formula1>
    </dataValidation>
    <dataValidation type="list" allowBlank="1" showInputMessage="1" showErrorMessage="1" sqref="Q17:Q23 Q54:Q72 Q51 Q45 Q33 Q27">
      <formula1>INDICADOR</formula1>
    </dataValidation>
    <dataValidation type="list" allowBlank="1" showInputMessage="1" showErrorMessage="1" sqref="U17:U20 U45:U72 U33 U27 U22:U23">
      <formula1>FUENTE</formula1>
    </dataValidation>
    <dataValidation type="list" allowBlank="1" showInputMessage="1" showErrorMessage="1" sqref="V17:V20 V50:V72 V45 V33 V27 V22:V23">
      <formula1>RUBROS</formula1>
    </dataValidation>
    <dataValidation type="list" allowBlank="1" showInputMessage="1" showErrorMessage="1" sqref="T17:T23 T54:T72 T51 T45 T33 T27">
      <formula1>CONTRALORIA</formula1>
    </dataValidation>
    <dataValidation type="list" allowBlank="1" showInputMessage="1" showErrorMessage="1" sqref="AB5">
      <formula1>$BB$7:$BB$10</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W17:W20 W50:W73 W27 W33 W45 W22:W23">
      <formula1>$B$87:$B$105</formula1>
    </dataValidation>
  </dataValidations>
  <hyperlinks>
    <hyperlink ref="A2:Y2" r:id="rId1" location="GESTION_DESARROLLO!A1" display="SECRETARIA DISTRITAL DE GOBIERNO"/>
  </hyperlinks>
  <pageMargins left="0.70866141732283472" right="0.70866141732283472" top="0.74803149606299213" bottom="0.74803149606299213" header="0.31496062992125984" footer="0.31496062992125984"/>
  <pageSetup paperSize="14" scale="40" orientation="landscape" horizontalDpi="4294967293" verticalDpi="4294967295" r:id="rId2"/>
  <colBreaks count="1" manualBreakCount="1">
    <brk id="25" max="42"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GESTION POR PROCESO_2017</vt:lpstr>
      <vt:lpstr>'PLAN GESTION POR PROCESO_2017'!Área_de_impresión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acer</cp:lastModifiedBy>
  <dcterms:created xsi:type="dcterms:W3CDTF">2017-05-11T19:49:51Z</dcterms:created>
  <dcterms:modified xsi:type="dcterms:W3CDTF">2018-02-15T12:48:49Z</dcterms:modified>
</cp:coreProperties>
</file>