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cintosh HD - Datos/Isabel/Fontibón/Subir a la página/"/>
    </mc:Choice>
  </mc:AlternateContent>
  <xr:revisionPtr revIDLastSave="0" documentId="8_{06F8D315-FDEA-6C4B-9B1C-5D631614E0C4}" xr6:coauthVersionLast="45" xr6:coauthVersionMax="45" xr10:uidLastSave="{00000000-0000-0000-0000-000000000000}"/>
  <workbookProtection workbookAlgorithmName="SHA-512" workbookHashValue="+gjwTNkBCJ9BwYggE81+vTjDtVLkJlAuhCuJOllRfNpG9wTSm0FYnLKFzSVMYw2PJSsjUQv+7roNEhLdRMT1Ig==" workbookSaltValue="NoGr8EML5Si7pgaSoTRgtw==" workbookSpinCount="100000" lockStructure="1"/>
  <bookViews>
    <workbookView xWindow="0" yWindow="460" windowWidth="30180" windowHeight="15820" xr2:uid="{DC752FF6-7EAD-4D9F-A1F2-3C2C1CF68A49}"/>
  </bookViews>
  <sheets>
    <sheet name="CONSOLIDADO" sheetId="1" r:id="rId1"/>
  </sheets>
  <definedNames>
    <definedName name="_xlnm._FilterDatabase" localSheetId="0" hidden="1">CONSOLIDADO!$H$13:$J$57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K9" i="1"/>
  <c r="HE9" i="1" s="1"/>
  <c r="L9" i="1"/>
  <c r="AY9" i="1" s="1"/>
  <c r="BS9" i="1" s="1"/>
  <c r="M9" i="1"/>
  <c r="P9" i="1"/>
  <c r="Q9" i="1"/>
  <c r="U9" i="1"/>
  <c r="Y9" i="1"/>
  <c r="AC9" i="1"/>
  <c r="AD9" i="1"/>
  <c r="AF9" i="1"/>
  <c r="AG9" i="1" s="1"/>
  <c r="AK9" i="1"/>
  <c r="BF9" i="1" s="1"/>
  <c r="AM9" i="1"/>
  <c r="AO9" i="1"/>
  <c r="AQ9" i="1"/>
  <c r="BL9" i="1" s="1"/>
  <c r="DE9" i="1" s="1"/>
  <c r="BB9" i="1"/>
  <c r="BE9" i="1"/>
  <c r="BG9" i="1"/>
  <c r="CZ9" i="1" s="1"/>
  <c r="ES9" i="1" s="1"/>
  <c r="GL9" i="1" s="1"/>
  <c r="BI9" i="1"/>
  <c r="DB9" i="1" s="1"/>
  <c r="EU9" i="1" s="1"/>
  <c r="GN9" i="1" s="1"/>
  <c r="BJ9" i="1"/>
  <c r="DC9" i="1" s="1"/>
  <c r="BK9" i="1"/>
  <c r="DD9" i="1" s="1"/>
  <c r="EW9" i="1" s="1"/>
  <c r="GP9" i="1" s="1"/>
  <c r="BM9" i="1"/>
  <c r="BR9" i="1"/>
  <c r="DK9" i="1" s="1"/>
  <c r="FD9" i="1" s="1"/>
  <c r="GW9" i="1" s="1"/>
  <c r="HI9" i="1" s="1"/>
  <c r="BY9" i="1"/>
  <c r="BZ9" i="1"/>
  <c r="CA9" i="1"/>
  <c r="CD9" i="1"/>
  <c r="CF9" i="1"/>
  <c r="CH9" i="1"/>
  <c r="CJ9" i="1"/>
  <c r="CU9" i="1"/>
  <c r="CX9" i="1"/>
  <c r="EQ9" i="1" s="1"/>
  <c r="GJ9" i="1" s="1"/>
  <c r="DF9" i="1"/>
  <c r="EY9" i="1" s="1"/>
  <c r="GR9" i="1" s="1"/>
  <c r="DR9" i="1"/>
  <c r="DS9" i="1" s="1"/>
  <c r="DW9" i="1"/>
  <c r="DY9" i="1"/>
  <c r="EA9" i="1"/>
  <c r="EC9" i="1"/>
  <c r="EN9" i="1"/>
  <c r="FK9" i="1"/>
  <c r="FM9" i="1" s="1"/>
  <c r="FL9" i="1"/>
  <c r="FN9" i="1" s="1"/>
  <c r="FP9" i="1"/>
  <c r="FR9" i="1"/>
  <c r="FT9" i="1"/>
  <c r="FV9" i="1"/>
  <c r="GG9" i="1"/>
  <c r="HD9" i="1"/>
  <c r="HN9" i="1"/>
  <c r="HO9" i="1"/>
  <c r="GC10" i="1"/>
  <c r="FW10" i="1"/>
  <c r="FU10" i="1"/>
  <c r="FS10" i="1"/>
  <c r="FQ10" i="1"/>
  <c r="FO10" i="1"/>
  <c r="EJ10" i="1"/>
  <c r="ED10" i="1"/>
  <c r="EB10" i="1"/>
  <c r="DZ10" i="1"/>
  <c r="DX10" i="1"/>
  <c r="DV10" i="1"/>
  <c r="CQ10" i="1"/>
  <c r="CK10" i="1"/>
  <c r="CI10" i="1"/>
  <c r="CG10" i="1"/>
  <c r="CE10" i="1"/>
  <c r="CC10" i="1"/>
  <c r="AX10" i="1"/>
  <c r="AR10" i="1"/>
  <c r="AP10" i="1"/>
  <c r="AN10" i="1"/>
  <c r="AL10" i="1"/>
  <c r="AJ10" i="1"/>
  <c r="AB10" i="1"/>
  <c r="AA10" i="1"/>
  <c r="Z10" i="1"/>
  <c r="X10" i="1"/>
  <c r="W10" i="1"/>
  <c r="V10" i="1"/>
  <c r="T10" i="1"/>
  <c r="S10" i="1"/>
  <c r="R10" i="1"/>
  <c r="O10" i="1"/>
  <c r="N10" i="1"/>
  <c r="J10" i="1"/>
  <c r="G10" i="1"/>
  <c r="F10" i="1"/>
  <c r="E10" i="1"/>
  <c r="D10" i="1"/>
  <c r="DT9" i="1" l="1"/>
  <c r="EF9" i="1" s="1"/>
  <c r="EG9" i="1" s="1"/>
  <c r="EH9" i="1" s="1"/>
  <c r="CB9" i="1"/>
  <c r="AS9" i="1"/>
  <c r="BN9" i="1" s="1"/>
  <c r="HH9" i="1"/>
  <c r="HJ9" i="1" s="1"/>
  <c r="EX9" i="1"/>
  <c r="GQ9" i="1" s="1"/>
  <c r="GD9" i="1"/>
  <c r="EV9" i="1"/>
  <c r="GO9" i="1" s="1"/>
  <c r="EE9" i="1"/>
  <c r="FX9" i="1"/>
  <c r="CL9" i="1"/>
  <c r="CM9" i="1"/>
  <c r="CN9" i="1" s="1"/>
  <c r="BH9" i="1"/>
  <c r="DA9" i="1" s="1"/>
  <c r="ET9" i="1" s="1"/>
  <c r="GM9" i="1" s="1"/>
  <c r="CY9" i="1"/>
  <c r="ER9" i="1" s="1"/>
  <c r="GK9" i="1" s="1"/>
  <c r="FY9" i="1"/>
  <c r="FZ9" i="1" s="1"/>
  <c r="GA9" i="1" s="1"/>
  <c r="BC9" i="1"/>
  <c r="CV9" i="1" s="1"/>
  <c r="EO9" i="1" s="1"/>
  <c r="GH9" i="1" s="1"/>
  <c r="EK9" i="1"/>
  <c r="CR9" i="1"/>
  <c r="DL9" i="1" s="1"/>
  <c r="AH9" i="1"/>
  <c r="CU10" i="1"/>
  <c r="HO10" i="1"/>
  <c r="BB10" i="1"/>
  <c r="EN10" i="1"/>
  <c r="HD10" i="1"/>
  <c r="BR10" i="1"/>
  <c r="HY10" i="1"/>
  <c r="IA10" i="1" s="1"/>
  <c r="B10" i="1"/>
  <c r="FV10" i="1"/>
  <c r="FT10" i="1"/>
  <c r="FR10" i="1"/>
  <c r="FP10" i="1"/>
  <c r="DY10" i="1"/>
  <c r="DW10" i="1"/>
  <c r="CJ10" i="1"/>
  <c r="CH10" i="1"/>
  <c r="CF10" i="1"/>
  <c r="CD10" i="1"/>
  <c r="CA10" i="1"/>
  <c r="BY10" i="1"/>
  <c r="BK10" i="1"/>
  <c r="BI10" i="1"/>
  <c r="BG10" i="1"/>
  <c r="AQ10" i="1"/>
  <c r="AO10" i="1"/>
  <c r="AK10" i="1"/>
  <c r="Y10" i="1"/>
  <c r="U10" i="1"/>
  <c r="Q10" i="1"/>
  <c r="P10" i="1"/>
  <c r="M10" i="1"/>
  <c r="L10" i="1"/>
  <c r="FE9" i="1" l="1"/>
  <c r="GX9" i="1" s="1"/>
  <c r="CO9" i="1"/>
  <c r="CP9" i="1" s="1"/>
  <c r="DU9" i="1"/>
  <c r="DG9" i="1"/>
  <c r="EZ9" i="1" s="1"/>
  <c r="GS9" i="1" s="1"/>
  <c r="CS9" i="1"/>
  <c r="EI9" i="1"/>
  <c r="EL9" i="1"/>
  <c r="GE9" i="1"/>
  <c r="GB9" i="1"/>
  <c r="AT9" i="1"/>
  <c r="AU9" i="1" s="1"/>
  <c r="BO9" i="1" s="1"/>
  <c r="DH9" i="1" s="1"/>
  <c r="FA9" i="1" s="1"/>
  <c r="GT9" i="1" s="1"/>
  <c r="BD9" i="1"/>
  <c r="CW9" i="1" s="1"/>
  <c r="EP9" i="1" s="1"/>
  <c r="GI9" i="1" s="1"/>
  <c r="AI9" i="1"/>
  <c r="BS10" i="1"/>
  <c r="HV10" i="1"/>
  <c r="K10" i="1"/>
  <c r="BH10" i="1"/>
  <c r="AM10" i="1"/>
  <c r="CB10" i="1"/>
  <c r="DT10" i="1"/>
  <c r="DR10" i="1"/>
  <c r="FK10" i="1"/>
  <c r="GD10" i="1"/>
  <c r="BE10" i="1"/>
  <c r="BM10" i="1"/>
  <c r="H10" i="1"/>
  <c r="BC10" i="1"/>
  <c r="AF10" i="1"/>
  <c r="DS10" i="1"/>
  <c r="CZ10" i="1"/>
  <c r="EC10" i="1"/>
  <c r="EA10" i="1"/>
  <c r="AH10" i="1"/>
  <c r="BL10" i="1"/>
  <c r="DD10" i="1"/>
  <c r="HE10" i="1"/>
  <c r="CL10" i="1"/>
  <c r="CR10" i="1"/>
  <c r="HH10" i="1"/>
  <c r="AY10" i="1"/>
  <c r="BF10" i="1"/>
  <c r="AS10" i="1"/>
  <c r="FX10" i="1"/>
  <c r="BZ10" i="1"/>
  <c r="AC10" i="1"/>
  <c r="BJ10" i="1"/>
  <c r="CM10" i="1"/>
  <c r="DB10" i="1"/>
  <c r="AV9" i="1" l="1"/>
  <c r="FM10" i="1"/>
  <c r="DA10" i="1"/>
  <c r="CV10" i="1"/>
  <c r="DU10" i="1"/>
  <c r="FN10" i="1"/>
  <c r="CX10" i="1"/>
  <c r="ES10" i="1"/>
  <c r="DF10" i="1"/>
  <c r="EE10" i="1"/>
  <c r="AD10" i="1"/>
  <c r="BN10" i="1"/>
  <c r="EK10" i="1"/>
  <c r="EO10" i="1"/>
  <c r="FY10" i="1"/>
  <c r="AG10" i="1"/>
  <c r="EU10" i="1"/>
  <c r="CY10" i="1"/>
  <c r="AT10" i="1"/>
  <c r="BD10" i="1"/>
  <c r="DC10" i="1"/>
  <c r="EW10" i="1"/>
  <c r="FL10" i="1"/>
  <c r="DE10" i="1"/>
  <c r="BP9" i="1" l="1"/>
  <c r="AZ9" i="1"/>
  <c r="AW9" i="1"/>
  <c r="BQ9" i="1" s="1"/>
  <c r="DJ9" i="1" s="1"/>
  <c r="FC9" i="1" s="1"/>
  <c r="GV9" i="1" s="1"/>
  <c r="ET10" i="1"/>
  <c r="GG10" i="1"/>
  <c r="CO10" i="1"/>
  <c r="CP10" i="1" s="1"/>
  <c r="CN10" i="1"/>
  <c r="GR10" i="1"/>
  <c r="EY10" i="1"/>
  <c r="GL10" i="1"/>
  <c r="EQ10" i="1"/>
  <c r="GJ10" i="1"/>
  <c r="EF10" i="1"/>
  <c r="EV10" i="1"/>
  <c r="CW10" i="1"/>
  <c r="DL10" i="1"/>
  <c r="GH10" i="1"/>
  <c r="EX10" i="1"/>
  <c r="GP10" i="1"/>
  <c r="GN10" i="1"/>
  <c r="DK10" i="1"/>
  <c r="ER10" i="1"/>
  <c r="AI10" i="1"/>
  <c r="DG10" i="1"/>
  <c r="BT9" i="1" l="1"/>
  <c r="DI9" i="1"/>
  <c r="GM10" i="1"/>
  <c r="FZ10" i="1"/>
  <c r="CS10" i="1"/>
  <c r="AU10" i="1"/>
  <c r="EG10" i="1"/>
  <c r="EP10" i="1"/>
  <c r="GA10" i="1"/>
  <c r="BO10" i="1"/>
  <c r="AV10" i="1"/>
  <c r="GQ10" i="1"/>
  <c r="GO10" i="1"/>
  <c r="EZ10" i="1"/>
  <c r="GK10" i="1"/>
  <c r="FD10" i="1"/>
  <c r="FE10" i="1" s="1"/>
  <c r="GX10" i="1" s="1"/>
  <c r="DM9" i="1" l="1"/>
  <c r="FB9" i="1"/>
  <c r="BU9" i="1"/>
  <c r="BV9" i="1"/>
  <c r="BW9" i="1" s="1"/>
  <c r="EH10" i="1"/>
  <c r="EI10" i="1" s="1"/>
  <c r="DH10" i="1"/>
  <c r="AW10" i="1"/>
  <c r="AZ10" i="1"/>
  <c r="BP10" i="1"/>
  <c r="BQ10" i="1" s="1"/>
  <c r="GB10" i="1"/>
  <c r="GE10" i="1"/>
  <c r="EL10" i="1"/>
  <c r="GW10" i="1"/>
  <c r="GS10" i="1"/>
  <c r="GI10" i="1"/>
  <c r="GU9" i="1" l="1"/>
  <c r="FF9" i="1"/>
  <c r="DN9" i="1"/>
  <c r="DO9" i="1"/>
  <c r="DP9" i="1"/>
  <c r="HI10" i="1"/>
  <c r="DI10" i="1"/>
  <c r="BT10" i="1"/>
  <c r="FA10" i="1"/>
  <c r="FH9" i="1" l="1"/>
  <c r="FI9" i="1"/>
  <c r="FG9" i="1"/>
  <c r="HF9" i="1"/>
  <c r="GY9" i="1"/>
  <c r="GT10" i="1"/>
  <c r="BW10" i="1"/>
  <c r="DJ10" i="1"/>
  <c r="DM10" i="1"/>
  <c r="HJ10" i="1"/>
  <c r="HK9" i="1" l="1"/>
  <c r="HG9" i="1"/>
  <c r="GZ9" i="1"/>
  <c r="HA9" i="1"/>
  <c r="HB9" i="1"/>
  <c r="FB10" i="1"/>
  <c r="FC10" i="1" s="1"/>
  <c r="GV10" i="1" s="1"/>
  <c r="DP10" i="1"/>
  <c r="BU10" i="1"/>
  <c r="BV10" i="1"/>
  <c r="FF10" i="1"/>
  <c r="GU10" i="1"/>
  <c r="HL9" i="1" l="1"/>
  <c r="HP9" i="1"/>
  <c r="DO10" i="1"/>
  <c r="DN10" i="1"/>
  <c r="HF10" i="1"/>
  <c r="FI10" i="1"/>
  <c r="HR9" i="1" l="1"/>
  <c r="HQ9" i="1"/>
  <c r="GY10" i="1"/>
  <c r="GZ10" i="1" s="1"/>
  <c r="FH10" i="1"/>
  <c r="FG10" i="1"/>
  <c r="HB10" i="1"/>
  <c r="HK10" i="1"/>
  <c r="HG10" i="1"/>
  <c r="HA10" i="1" l="1"/>
  <c r="HS9" i="1"/>
  <c r="HT9" i="1" s="1"/>
  <c r="HU9" i="1" s="1"/>
  <c r="HL10" i="1"/>
  <c r="HP10" i="1"/>
  <c r="HS10" i="1" l="1"/>
  <c r="HU10" i="1"/>
  <c r="HT10" i="1"/>
  <c r="HR10" i="1"/>
  <c r="HZ10" i="1" l="1"/>
  <c r="IB10" i="1"/>
  <c r="IC10" i="1" s="1"/>
</calcChain>
</file>

<file path=xl/sharedStrings.xml><?xml version="1.0" encoding="utf-8"?>
<sst xmlns="http://schemas.openxmlformats.org/spreadsheetml/2006/main" count="287" uniqueCount="111">
  <si>
    <t>TABLERO DE CONTROL CONTRATO 001-2020</t>
  </si>
  <si>
    <t>Localidad</t>
  </si>
  <si>
    <t>Meta Proyecto Inv.</t>
  </si>
  <si>
    <t>Ejecucion Fisica de la Meta</t>
  </si>
  <si>
    <t>Ejecucion Presupuestal</t>
  </si>
  <si>
    <t>Ejecución Financiera  Mes 1     -   Período  mayo 15 a junio 14</t>
  </si>
  <si>
    <t>Ejecución Financiera  Acumulada  al cierre del mes  1  ( Período  mayo 15 a junio 14)</t>
  </si>
  <si>
    <t>Ejecución Financiera  Mes 2     -   Período  junio 15 a julio 14</t>
  </si>
  <si>
    <t>Ejecución Financiera  Acumulada  al cierre del mes 2  ( Período  junio 15 a julio 14)</t>
  </si>
  <si>
    <t>Ejecución Financiera    Mes 3     -   Período  julio  15  a agosto 14</t>
  </si>
  <si>
    <t>Ejecución Financiera  Acumulada  al cierre del mes 3  ( Período  julio 15 a agosto 14)</t>
  </si>
  <si>
    <t>Ejecución Financiera    Mes 4     -   Período  agosto   15  a septiembre 14</t>
  </si>
  <si>
    <t>Ejecución Financiera  Acumulada  al cierre del mes 4  ( Período  agosto 15 a septiembre 14)</t>
  </si>
  <si>
    <t>EJECUCION ACUMULADA POR EJES</t>
  </si>
  <si>
    <t xml:space="preserve"> RECURSOS DISPONIBLES PARA OPERATIVOS DE ENTREGA POR LOCALIDAD - CTO 001-2020</t>
  </si>
  <si>
    <t>PROGRACION ENTREGAS ULTIMA SEMANA DE EJECUCION</t>
  </si>
  <si>
    <t>Magnitud</t>
  </si>
  <si>
    <t>Unidad Medida</t>
  </si>
  <si>
    <t>Mes 1</t>
  </si>
  <si>
    <t>Mes 2</t>
  </si>
  <si>
    <t>Mes 3</t>
  </si>
  <si>
    <t>Mes 4</t>
  </si>
  <si>
    <t>Total Ayudas</t>
  </si>
  <si>
    <t>% 
Ejecución Meta Proyecto</t>
  </si>
  <si>
    <t>Recursos Comprometidos
(Valor contrato)</t>
  </si>
  <si>
    <r>
      <t xml:space="preserve">Eje
Ayudas en Especie </t>
    </r>
    <r>
      <rPr>
        <sz val="16"/>
        <color rgb="FFFF0000"/>
        <rFont val="Calibri"/>
        <family val="2"/>
        <scheme val="minor"/>
      </rPr>
      <t>(80%)</t>
    </r>
  </si>
  <si>
    <r>
      <t xml:space="preserve">Eje
Otras Ayudas
</t>
    </r>
    <r>
      <rPr>
        <sz val="16"/>
        <color rgb="FFFF0000"/>
        <rFont val="Calibri"/>
        <family val="2"/>
        <scheme val="minor"/>
      </rPr>
      <t>(20%)</t>
    </r>
  </si>
  <si>
    <r>
      <t xml:space="preserve">Primer Desembolso -  Pago  Anticipado </t>
    </r>
    <r>
      <rPr>
        <sz val="16"/>
        <color rgb="FFFF0000"/>
        <rFont val="Calibri"/>
        <family val="2"/>
        <scheme val="minor"/>
      </rPr>
      <t>50%</t>
    </r>
  </si>
  <si>
    <r>
      <t xml:space="preserve">Segundo Desembolso  -  </t>
    </r>
    <r>
      <rPr>
        <sz val="16"/>
        <color rgb="FFFF0000"/>
        <rFont val="Calibri"/>
        <family val="2"/>
        <scheme val="minor"/>
      </rPr>
      <t>30%</t>
    </r>
  </si>
  <si>
    <r>
      <t xml:space="preserve">Tercer Desembolso  -  </t>
    </r>
    <r>
      <rPr>
        <sz val="16"/>
        <color rgb="FFFF0000"/>
        <rFont val="Calibri"/>
        <family val="2"/>
        <scheme val="minor"/>
      </rPr>
      <t>15%</t>
    </r>
  </si>
  <si>
    <r>
      <t xml:space="preserve">Cuarto Desembolso - </t>
    </r>
    <r>
      <rPr>
        <sz val="16"/>
        <color rgb="FFFF0000"/>
        <rFont val="Calibri"/>
        <family val="2"/>
        <scheme val="minor"/>
      </rPr>
      <t>5%</t>
    </r>
  </si>
  <si>
    <t>Recursos Girados</t>
  </si>
  <si>
    <t>Saldo por girar</t>
  </si>
  <si>
    <t>ENTREGAS AYUDAS HUMANITARIAS EN ESPECIE</t>
  </si>
  <si>
    <t>O T R O S   C O N C E P T O S  -   A Y U D A  S    E N   E S P E C I E</t>
  </si>
  <si>
    <r>
      <t xml:space="preserve">SUB- TOTAL
(Base liquidacion logistica y admon)
mes
 </t>
    </r>
    <r>
      <rPr>
        <sz val="16"/>
        <color rgb="FF00B050"/>
        <rFont val="Calibri"/>
        <family val="2"/>
        <scheme val="minor"/>
      </rPr>
      <t>(1) + (2)</t>
    </r>
  </si>
  <si>
    <r>
      <t xml:space="preserve">LOGISTICA Y ADMINISTRACION 6%
</t>
    </r>
    <r>
      <rPr>
        <sz val="16"/>
        <color rgb="FF002060"/>
        <rFont val="Calibri"/>
        <family val="2"/>
        <scheme val="minor"/>
      </rPr>
      <t>mes</t>
    </r>
  </si>
  <si>
    <t>AYUDAS  EN ESPECIE (80%)</t>
  </si>
  <si>
    <t>OTRAS AYUDAS HUMANITARIAS (20%)</t>
  </si>
  <si>
    <t>Valor total ejecutado mes</t>
  </si>
  <si>
    <t>Valor contrato
(Presupuesto General)</t>
  </si>
  <si>
    <t>LOGISTICA Y ADMINISTRACIÓN
6%
ACUMULADO</t>
  </si>
  <si>
    <t>AYUDAS EN ESPECIE (80%)
ACUMULADO</t>
  </si>
  <si>
    <t>Valor total ejecutado contrato acumulado</t>
  </si>
  <si>
    <t>% de Ejecucion del pago anticipado</t>
  </si>
  <si>
    <t>%
ejecución  contrato
acumulado</t>
  </si>
  <si>
    <t>Valor saldo por ejecutar contrato</t>
  </si>
  <si>
    <t>AYUDAS EN ESPECIE (80%)</t>
  </si>
  <si>
    <r>
      <t xml:space="preserve">Recursos Comprometidos
</t>
    </r>
    <r>
      <rPr>
        <sz val="16"/>
        <color rgb="FFFF0000"/>
        <rFont val="Calibri"/>
        <family val="2"/>
        <scheme val="minor"/>
      </rPr>
      <t>(Valor contrato)</t>
    </r>
  </si>
  <si>
    <r>
      <t xml:space="preserve">Eje Ayudas en Especie </t>
    </r>
    <r>
      <rPr>
        <sz val="16"/>
        <color rgb="FFFF0000"/>
        <rFont val="Calibri"/>
        <family val="2"/>
        <scheme val="minor"/>
      </rPr>
      <t>(80%)</t>
    </r>
  </si>
  <si>
    <r>
      <t xml:space="preserve">Eje Otras Ayudas  </t>
    </r>
    <r>
      <rPr>
        <sz val="16"/>
        <color rgb="FFFF0000"/>
        <rFont val="Calibri"/>
        <family val="2"/>
        <scheme val="minor"/>
      </rPr>
      <t>(20%)</t>
    </r>
  </si>
  <si>
    <t>Valor ejecutado Contrato
acumulado</t>
  </si>
  <si>
    <t>Saldo total por ejecutar contrato</t>
  </si>
  <si>
    <t>Valor contrato</t>
  </si>
  <si>
    <r>
      <t xml:space="preserve">Valor ejecutado
</t>
    </r>
    <r>
      <rPr>
        <sz val="16"/>
        <color rgb="FFFF0000"/>
        <rFont val="Calibri"/>
        <family val="2"/>
        <scheme val="minor"/>
      </rPr>
      <t xml:space="preserve"> a septiembre 3 de 2020</t>
    </r>
  </si>
  <si>
    <t>%
 Ejecución acumulada contrato</t>
  </si>
  <si>
    <t>Saldo por ejecutar contrato</t>
  </si>
  <si>
    <r>
      <t xml:space="preserve">Logística y Administración </t>
    </r>
    <r>
      <rPr>
        <sz val="16"/>
        <color rgb="FFFF0000"/>
        <rFont val="Calibri"/>
        <family val="2"/>
        <scheme val="minor"/>
      </rPr>
      <t>(6%)</t>
    </r>
  </si>
  <si>
    <r>
      <t>Saldo neto disponible para ayudas (</t>
    </r>
    <r>
      <rPr>
        <sz val="16"/>
        <color rgb="FFFF0000"/>
        <rFont val="Calibri"/>
        <family val="2"/>
        <scheme val="minor"/>
      </rPr>
      <t>descontados logistica y administracion 6%</t>
    </r>
    <r>
      <rPr>
        <sz val="16"/>
        <rFont val="Calibri"/>
        <family val="2"/>
        <scheme val="minor"/>
      </rPr>
      <t>)</t>
    </r>
  </si>
  <si>
    <r>
      <t xml:space="preserve">Cantidad de Ayudas Humanitarias por entregar al corte 31 de agosto 2020 
</t>
    </r>
    <r>
      <rPr>
        <sz val="16"/>
        <color rgb="FFFF0000"/>
        <rFont val="Calibri"/>
        <family val="2"/>
        <scheme val="minor"/>
      </rPr>
      <t>$ 118.790</t>
    </r>
  </si>
  <si>
    <r>
      <t xml:space="preserve">Operativos requeridos
</t>
    </r>
    <r>
      <rPr>
        <sz val="16"/>
        <color rgb="FFFF0000"/>
        <rFont val="Calibri"/>
        <family val="2"/>
        <scheme val="minor"/>
      </rPr>
      <t>(Sobre 7.500)</t>
    </r>
  </si>
  <si>
    <t>Prioridad</t>
  </si>
  <si>
    <t>programacion reynaldo del 4 al 11 septiembre</t>
  </si>
  <si>
    <t>Saldo ayudas por entregar</t>
  </si>
  <si>
    <t>Valor Total ejecutado ultima semana</t>
  </si>
  <si>
    <t>Valor total ejecutado contrato</t>
  </si>
  <si>
    <t>Valor Programado</t>
  </si>
  <si>
    <t>Orden de pago N°</t>
  </si>
  <si>
    <t>Fecha giro</t>
  </si>
  <si>
    <t>Valor Girado</t>
  </si>
  <si>
    <t>Cantidad
Ayudas
mes</t>
  </si>
  <si>
    <r>
      <t xml:space="preserve">Valor ayudas en especie
mes
</t>
    </r>
    <r>
      <rPr>
        <sz val="16"/>
        <color rgb="FFFF0000"/>
        <rFont val="Calibri"/>
        <family val="2"/>
        <scheme val="minor"/>
      </rPr>
      <t>Precio Referencia
$ 118.790</t>
    </r>
  </si>
  <si>
    <r>
      <t xml:space="preserve">Valor ejecutado  
mes
</t>
    </r>
    <r>
      <rPr>
        <sz val="16"/>
        <color rgb="FF00B050"/>
        <rFont val="Calibri"/>
        <family val="2"/>
        <scheme val="minor"/>
      </rPr>
      <t>$ 116.170</t>
    </r>
    <r>
      <rPr>
        <sz val="16"/>
        <color rgb="FF0070C0"/>
        <rFont val="Calibri"/>
        <family val="2"/>
        <scheme val="minor"/>
      </rPr>
      <t xml:space="preserve">
</t>
    </r>
    <r>
      <rPr>
        <sz val="16"/>
        <color rgb="FFFF0000"/>
        <rFont val="Calibri"/>
        <family val="2"/>
        <scheme val="minor"/>
      </rPr>
      <t>(1)</t>
    </r>
  </si>
  <si>
    <r>
      <t xml:space="preserve">Valor ahorro mes
</t>
    </r>
    <r>
      <rPr>
        <sz val="16"/>
        <color rgb="FFFF0000"/>
        <rFont val="Calibri"/>
        <family val="2"/>
        <scheme val="minor"/>
      </rPr>
      <t>( $ 2.620 por unidad)</t>
    </r>
  </si>
  <si>
    <t>Cant</t>
  </si>
  <si>
    <r>
      <t xml:space="preserve">Valor Refrigerios  Migrantes
mes
</t>
    </r>
    <r>
      <rPr>
        <sz val="16"/>
        <color rgb="FF00B050"/>
        <rFont val="Calibri"/>
        <family val="2"/>
        <scheme val="minor"/>
      </rPr>
      <t xml:space="preserve"> </t>
    </r>
    <r>
      <rPr>
        <sz val="16"/>
        <color rgb="FF00B050"/>
        <rFont val="Calibri"/>
        <family val="2"/>
      </rPr>
      <t xml:space="preserve">($ 3.700)
</t>
    </r>
    <r>
      <rPr>
        <b/>
        <sz val="16"/>
        <color rgb="FF7030A0"/>
        <rFont val="Calibri"/>
        <family val="2"/>
      </rPr>
      <t>B</t>
    </r>
  </si>
  <si>
    <r>
      <t xml:space="preserve">Valor Almuerzos Migrantes
mes
</t>
    </r>
    <r>
      <rPr>
        <sz val="16"/>
        <color rgb="FF00B050"/>
        <rFont val="Calibri"/>
        <family val="2"/>
        <scheme val="minor"/>
      </rPr>
      <t xml:space="preserve">  ($ 11.000)
</t>
    </r>
    <r>
      <rPr>
        <b/>
        <sz val="16"/>
        <color rgb="FF7030A0"/>
        <rFont val="Calibri"/>
        <family val="2"/>
        <scheme val="minor"/>
      </rPr>
      <t>C</t>
    </r>
  </si>
  <si>
    <r>
      <t>Valor Refrigerios personal apoyo</t>
    </r>
    <r>
      <rPr>
        <sz val="16"/>
        <color rgb="FF00B050"/>
        <rFont val="Calibri"/>
        <family val="2"/>
        <scheme val="minor"/>
      </rPr>
      <t xml:space="preserve"> </t>
    </r>
    <r>
      <rPr>
        <sz val="16"/>
        <color rgb="FF002060"/>
        <rFont val="Calibri"/>
        <family val="2"/>
        <scheme val="minor"/>
      </rPr>
      <t>mes</t>
    </r>
    <r>
      <rPr>
        <sz val="16"/>
        <color rgb="FF00B050"/>
        <rFont val="Calibri"/>
        <family val="2"/>
        <scheme val="minor"/>
      </rPr>
      <t xml:space="preserve">
($3.700)
</t>
    </r>
    <r>
      <rPr>
        <b/>
        <sz val="16"/>
        <color rgb="FF7030A0"/>
        <rFont val="Calibri"/>
        <family val="2"/>
        <scheme val="minor"/>
      </rPr>
      <t>D</t>
    </r>
  </si>
  <si>
    <r>
      <t>Valor EPP Personal de apoyo 
mes</t>
    </r>
    <r>
      <rPr>
        <sz val="16"/>
        <color rgb="FFFF0000"/>
        <rFont val="Calibri"/>
        <family val="2"/>
        <scheme val="minor"/>
      </rPr>
      <t xml:space="preserve">
</t>
    </r>
    <r>
      <rPr>
        <sz val="16"/>
        <color rgb="FF00B050"/>
        <rFont val="Calibri"/>
        <family val="2"/>
        <scheme val="minor"/>
      </rPr>
      <t xml:space="preserve">($ 45.000)
</t>
    </r>
    <r>
      <rPr>
        <b/>
        <sz val="16"/>
        <color rgb="FF7030A0"/>
        <rFont val="Calibri"/>
        <family val="2"/>
        <scheme val="minor"/>
      </rPr>
      <t>E</t>
    </r>
  </si>
  <si>
    <r>
      <t xml:space="preserve">Por determinar
mes
</t>
    </r>
    <r>
      <rPr>
        <b/>
        <sz val="16"/>
        <color rgb="FF7030A0"/>
        <rFont val="Calibri"/>
        <family val="2"/>
        <scheme val="minor"/>
      </rPr>
      <t>F</t>
    </r>
  </si>
  <si>
    <r>
      <t xml:space="preserve">Total Otros Conceptos
mes
</t>
    </r>
    <r>
      <rPr>
        <sz val="16"/>
        <color rgb="FF00B050"/>
        <rFont val="Calibri"/>
        <family val="2"/>
        <scheme val="minor"/>
      </rPr>
      <t xml:space="preserve">B+C+D+E+F
</t>
    </r>
    <r>
      <rPr>
        <sz val="16"/>
        <color rgb="FFFF0000"/>
        <rFont val="Calibri"/>
        <family val="2"/>
        <scheme val="minor"/>
      </rPr>
      <t>(2)</t>
    </r>
  </si>
  <si>
    <t>Valor Ayudas en especie (80%) mes</t>
  </si>
  <si>
    <t>%
ejecucion Ayudas en especie (80%)
mes</t>
  </si>
  <si>
    <t>Valor ejecutado Otras Ayudas (20%)
mes</t>
  </si>
  <si>
    <t>%
ejecucion Otras Ayudas (20%)
mes</t>
  </si>
  <si>
    <t>Cantidad
Ayudas 
acumulado</t>
  </si>
  <si>
    <t>Valor ejecutado ayudas 
acumulado</t>
  </si>
  <si>
    <t>Valor Refrigerios  Migrantes
acumulado</t>
  </si>
  <si>
    <t>Almuerzos Migrantes
acumulado</t>
  </si>
  <si>
    <t>Valor Refrigerios personal de apoyo
acumulado</t>
  </si>
  <si>
    <t>Valor EPP Personal de apoyo
acumulado</t>
  </si>
  <si>
    <t>Por determinar
acumulado</t>
  </si>
  <si>
    <t>Valor otros Conceptos 
acumulado</t>
  </si>
  <si>
    <t>Valor ejecutado
 acumulado</t>
  </si>
  <si>
    <t>%
ejecucion acumulado</t>
  </si>
  <si>
    <t>Cantidad ayudas
mes</t>
  </si>
  <si>
    <r>
      <t xml:space="preserve">Valor ejecutado  
mes
</t>
    </r>
    <r>
      <rPr>
        <sz val="16"/>
        <color rgb="FF00B050"/>
        <rFont val="Calibri"/>
        <family val="2"/>
        <scheme val="minor"/>
      </rPr>
      <t>$ 116.143</t>
    </r>
    <r>
      <rPr>
        <sz val="16"/>
        <color rgb="FF0070C0"/>
        <rFont val="Calibri"/>
        <family val="2"/>
        <scheme val="minor"/>
      </rPr>
      <t xml:space="preserve">
</t>
    </r>
    <r>
      <rPr>
        <sz val="16"/>
        <color rgb="FFFF0000"/>
        <rFont val="Calibri"/>
        <family val="2"/>
        <scheme val="minor"/>
      </rPr>
      <t>(1)</t>
    </r>
  </si>
  <si>
    <r>
      <t xml:space="preserve">Valor ejecutado  
mes
</t>
    </r>
    <r>
      <rPr>
        <sz val="16"/>
        <color rgb="FF00B050"/>
        <rFont val="Calibri"/>
        <family val="2"/>
        <scheme val="minor"/>
      </rPr>
      <t>$ 116.329</t>
    </r>
    <r>
      <rPr>
        <sz val="16"/>
        <color rgb="FF0070C0"/>
        <rFont val="Calibri"/>
        <family val="2"/>
        <scheme val="minor"/>
      </rPr>
      <t xml:space="preserve">
</t>
    </r>
    <r>
      <rPr>
        <sz val="16"/>
        <color rgb="FFFF0000"/>
        <rFont val="Calibri"/>
        <family val="2"/>
        <scheme val="minor"/>
      </rPr>
      <t>(1)</t>
    </r>
  </si>
  <si>
    <r>
      <t xml:space="preserve">Valor ejecutado  
mes
</t>
    </r>
    <r>
      <rPr>
        <sz val="16"/>
        <color rgb="FF00B050"/>
        <rFont val="Calibri"/>
        <family val="2"/>
        <scheme val="minor"/>
      </rPr>
      <t>$ 118,790</t>
    </r>
    <r>
      <rPr>
        <sz val="16"/>
        <color rgb="FF0070C0"/>
        <rFont val="Calibri"/>
        <family val="2"/>
        <scheme val="minor"/>
      </rPr>
      <t xml:space="preserve">
</t>
    </r>
    <r>
      <rPr>
        <sz val="16"/>
        <color rgb="FFFF0000"/>
        <rFont val="Calibri"/>
        <family val="2"/>
        <scheme val="minor"/>
      </rPr>
      <t>(1)</t>
    </r>
  </si>
  <si>
    <t>Programado</t>
  </si>
  <si>
    <t>Ejecutado</t>
  </si>
  <si>
    <t>Saldo</t>
  </si>
  <si>
    <r>
      <t xml:space="preserve">Ejecutado por el
</t>
    </r>
    <r>
      <rPr>
        <sz val="16"/>
        <color rgb="FFFF0000"/>
        <rFont val="Calibri"/>
        <family val="2"/>
        <scheme val="minor"/>
      </rPr>
      <t>Eje Ayudas en especie</t>
    </r>
  </si>
  <si>
    <t>Hogares</t>
  </si>
  <si>
    <t>Totales</t>
  </si>
  <si>
    <t>Elaborado por:  Equipo de Acompañamiento y Seguimiento Contrato Cruz Roja -SGL</t>
  </si>
  <si>
    <t>** LOS VALORES ESTAN SUJETOS A LA VALIDACION POR PARTE DE LOS FDL</t>
  </si>
  <si>
    <t>Ultima Actualización:</t>
  </si>
  <si>
    <t>09-Fontibón</t>
  </si>
  <si>
    <t>BAJA</t>
  </si>
  <si>
    <t>% de Ejecucion del pago anticipado
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</si>
</sst>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&quot;$&quot;\ #,##0;[Red]\-&quot;$&quot;\ #,##0"/>
    <numFmt numFmtId="165" formatCode="&quot;$&quot;\ #,##0.00;[Red]\-&quot;$&quot;\ #,##0.00"/>
    <numFmt numFmtId="166" formatCode="_-&quot;$&quot;\ * #,##0_-;\-&quot;$&quot;\ * #,##0_-;_-&quot;$&quot;\ * &quot;-&quot;_-;_-@_-"/>
    <numFmt numFmtId="167" formatCode="&quot;$&quot;\ #,##0"/>
    <numFmt numFmtId="168" formatCode="#,##0\ _€"/>
    <numFmt numFmtId="169" formatCode="[$$-240A]\ #,##0"/>
    <numFmt numFmtId="170" formatCode="[$-240A]d&quot; de &quot;mmmm&quot; de &quot;yyyy;@"/>
    <numFmt numFmtId="171" formatCode="#,##0_ ;\-#,##0\ "/>
    <numFmt numFmtId="172" formatCode="[$$-240A]\ #,##0;[Red]\-[$$-240A]\ #,##0"/>
    <numFmt numFmtId="173" formatCode="_(* #,##0.00_);_(* \(#,##0.00\);_(* &quot;-&quot;??_);_(@_)"/>
    <numFmt numFmtId="174" formatCode="&quot;$&quot;\ #,##0.00"/>
    <numFmt numFmtId="175" formatCode="_-&quot;$&quot;\ * #,##0.0000_-;\-&quot;$&quot;\ * #,##0.0000_-;_-&quot;$&quot;\ * &quot;-&quot;_-;_-@_-"/>
    <numFmt numFmtId="176" formatCode="_-* #,##0.00_-;\-* #,##0.00_-;_-* &quot;-&quot;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Arial Black"/>
      <family val="2"/>
    </font>
    <font>
      <sz val="24"/>
      <color rgb="FF002060"/>
      <name val="Calibri"/>
      <family val="2"/>
      <scheme val="minor"/>
    </font>
    <font>
      <sz val="20"/>
      <color rgb="FF00206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6"/>
      <color rgb="FF00206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2060"/>
      <name val="Calibri"/>
      <family val="2"/>
    </font>
    <font>
      <sz val="16"/>
      <color rgb="FF00B050"/>
      <name val="Calibri"/>
      <family val="2"/>
    </font>
    <font>
      <b/>
      <sz val="16"/>
      <color rgb="FF7030A0"/>
      <name val="Calibri"/>
      <family val="2"/>
    </font>
    <font>
      <b/>
      <sz val="16"/>
      <color rgb="FF7030A0"/>
      <name val="Calibri"/>
      <family val="2"/>
      <scheme val="minor"/>
    </font>
    <font>
      <sz val="14"/>
      <color rgb="FF00206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sz val="14"/>
      <color rgb="FF00B05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  <scheme val="minor"/>
    </font>
    <font>
      <b/>
      <sz val="14"/>
      <color theme="1"/>
      <name val="Cambria"/>
      <family val="1"/>
    </font>
    <font>
      <b/>
      <sz val="14"/>
      <color rgb="FF000000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7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6" fontId="14" fillId="9" borderId="3" xfId="3" applyFont="1" applyFill="1" applyBorder="1" applyAlignment="1" applyProtection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166" fontId="14" fillId="4" borderId="6" xfId="3" applyFont="1" applyFill="1" applyBorder="1" applyAlignment="1" applyProtection="1">
      <alignment horizontal="center" vertical="center" wrapText="1"/>
    </xf>
    <xf numFmtId="166" fontId="14" fillId="9" borderId="6" xfId="3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6" fontId="14" fillId="10" borderId="6" xfId="3" applyFont="1" applyFill="1" applyBorder="1" applyAlignment="1" applyProtection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8" fillId="11" borderId="5" xfId="0" applyFont="1" applyFill="1" applyBorder="1" applyAlignment="1">
      <alignment vertical="center"/>
    </xf>
    <xf numFmtId="0" fontId="18" fillId="11" borderId="5" xfId="0" applyFont="1" applyFill="1" applyBorder="1" applyAlignment="1">
      <alignment horizontal="center" vertical="center"/>
    </xf>
    <xf numFmtId="3" fontId="19" fillId="11" borderId="5" xfId="0" applyNumberFormat="1" applyFont="1" applyFill="1" applyBorder="1" applyAlignment="1">
      <alignment horizontal="right" vertical="center" indent="2"/>
    </xf>
    <xf numFmtId="9" fontId="18" fillId="11" borderId="5" xfId="4" applyFont="1" applyFill="1" applyBorder="1" applyAlignment="1" applyProtection="1">
      <alignment horizontal="center" vertical="center"/>
    </xf>
    <xf numFmtId="169" fontId="18" fillId="11" borderId="5" xfId="0" applyNumberFormat="1" applyFont="1" applyFill="1" applyBorder="1" applyAlignment="1">
      <alignment horizontal="right" vertical="center" indent="2"/>
    </xf>
    <xf numFmtId="1" fontId="18" fillId="11" borderId="5" xfId="0" applyNumberFormat="1" applyFont="1" applyFill="1" applyBorder="1" applyAlignment="1">
      <alignment horizontal="right" vertical="center" indent="2"/>
    </xf>
    <xf numFmtId="170" fontId="18" fillId="11" borderId="5" xfId="0" applyNumberFormat="1" applyFont="1" applyFill="1" applyBorder="1" applyAlignment="1">
      <alignment horizontal="right" vertical="center" indent="2"/>
    </xf>
    <xf numFmtId="169" fontId="18" fillId="0" borderId="0" xfId="0" applyNumberFormat="1" applyFont="1" applyAlignment="1">
      <alignment horizontal="right" vertical="center" indent="2"/>
    </xf>
    <xf numFmtId="3" fontId="18" fillId="11" borderId="9" xfId="2" applyNumberFormat="1" applyFont="1" applyFill="1" applyBorder="1" applyAlignment="1" applyProtection="1">
      <alignment horizontal="center" vertical="center"/>
    </xf>
    <xf numFmtId="3" fontId="18" fillId="11" borderId="5" xfId="0" applyNumberFormat="1" applyFont="1" applyFill="1" applyBorder="1" applyAlignment="1">
      <alignment horizontal="right" vertical="center" indent="2"/>
    </xf>
    <xf numFmtId="9" fontId="18" fillId="11" borderId="5" xfId="4" applyFont="1" applyFill="1" applyBorder="1" applyAlignment="1" applyProtection="1">
      <alignment horizontal="right" vertical="center" indent="2"/>
    </xf>
    <xf numFmtId="0" fontId="21" fillId="0" borderId="0" xfId="0" applyFont="1" applyAlignment="1">
      <alignment vertical="center"/>
    </xf>
    <xf numFmtId="171" fontId="18" fillId="11" borderId="5" xfId="2" applyNumberFormat="1" applyFont="1" applyFill="1" applyBorder="1" applyAlignment="1" applyProtection="1">
      <alignment horizontal="right" vertical="center" indent="2"/>
    </xf>
    <xf numFmtId="3" fontId="18" fillId="11" borderId="5" xfId="2" applyNumberFormat="1" applyFont="1" applyFill="1" applyBorder="1" applyAlignment="1" applyProtection="1">
      <alignment horizontal="right" vertical="center" indent="2"/>
    </xf>
    <xf numFmtId="167" fontId="18" fillId="11" borderId="5" xfId="2" applyNumberFormat="1" applyFont="1" applyFill="1" applyBorder="1" applyAlignment="1" applyProtection="1">
      <alignment horizontal="right" vertical="center" indent="2"/>
    </xf>
    <xf numFmtId="167" fontId="18" fillId="11" borderId="5" xfId="4" applyNumberFormat="1" applyFont="1" applyFill="1" applyBorder="1" applyAlignment="1" applyProtection="1">
      <alignment horizontal="right" vertical="center" indent="2"/>
    </xf>
    <xf numFmtId="164" fontId="18" fillId="11" borderId="5" xfId="4" applyNumberFormat="1" applyFont="1" applyFill="1" applyBorder="1" applyAlignment="1" applyProtection="1">
      <alignment horizontal="right" vertical="center" indent="2"/>
    </xf>
    <xf numFmtId="9" fontId="22" fillId="0" borderId="0" xfId="4" applyFont="1" applyFill="1" applyBorder="1" applyAlignment="1" applyProtection="1">
      <alignment horizontal="center" vertical="center"/>
    </xf>
    <xf numFmtId="169" fontId="18" fillId="11" borderId="9" xfId="0" applyNumberFormat="1" applyFont="1" applyFill="1" applyBorder="1" applyAlignment="1">
      <alignment horizontal="right" vertical="center" indent="2"/>
    </xf>
    <xf numFmtId="0" fontId="18" fillId="0" borderId="0" xfId="0" applyFont="1" applyAlignment="1">
      <alignment horizontal="right" vertical="center" indent="2"/>
    </xf>
    <xf numFmtId="9" fontId="22" fillId="0" borderId="0" xfId="4" applyFont="1" applyFill="1" applyBorder="1" applyAlignment="1" applyProtection="1">
      <alignment horizontal="right" vertical="center" indent="2"/>
    </xf>
    <xf numFmtId="3" fontId="18" fillId="11" borderId="5" xfId="2" applyNumberFormat="1" applyFont="1" applyFill="1" applyBorder="1" applyAlignment="1" applyProtection="1">
      <alignment horizontal="center" vertical="center"/>
    </xf>
    <xf numFmtId="167" fontId="18" fillId="11" borderId="5" xfId="3" applyNumberFormat="1" applyFont="1" applyFill="1" applyBorder="1" applyAlignment="1" applyProtection="1">
      <alignment horizontal="right" vertical="center" indent="2"/>
    </xf>
    <xf numFmtId="9" fontId="18" fillId="0" borderId="0" xfId="4" applyFont="1" applyFill="1" applyBorder="1" applyAlignment="1" applyProtection="1">
      <alignment horizontal="right" vertical="center" indent="2"/>
    </xf>
    <xf numFmtId="172" fontId="18" fillId="11" borderId="5" xfId="0" applyNumberFormat="1" applyFont="1" applyFill="1" applyBorder="1" applyAlignment="1">
      <alignment horizontal="right" vertical="center" indent="2"/>
    </xf>
    <xf numFmtId="9" fontId="18" fillId="2" borderId="0" xfId="4" applyFont="1" applyFill="1" applyBorder="1" applyAlignment="1" applyProtection="1">
      <alignment horizontal="right" vertical="center" indent="2"/>
    </xf>
    <xf numFmtId="172" fontId="18" fillId="11" borderId="10" xfId="0" applyNumberFormat="1" applyFont="1" applyFill="1" applyBorder="1" applyAlignment="1">
      <alignment horizontal="right" vertical="center" indent="2"/>
    </xf>
    <xf numFmtId="169" fontId="18" fillId="11" borderId="10" xfId="0" applyNumberFormat="1" applyFont="1" applyFill="1" applyBorder="1" applyAlignment="1">
      <alignment horizontal="right" vertical="center" indent="2"/>
    </xf>
    <xf numFmtId="169" fontId="22" fillId="0" borderId="0" xfId="0" applyNumberFormat="1" applyFont="1" applyAlignment="1">
      <alignment horizontal="right" vertical="center" indent="2"/>
    </xf>
    <xf numFmtId="0" fontId="18" fillId="11" borderId="5" xfId="0" applyFont="1" applyFill="1" applyBorder="1" applyAlignment="1">
      <alignment vertical="center"/>
    </xf>
    <xf numFmtId="9" fontId="18" fillId="11" borderId="5" xfId="4" applyFont="1" applyFill="1" applyBorder="1" applyAlignment="1">
      <alignment horizontal="center" vertical="center"/>
    </xf>
    <xf numFmtId="164" fontId="18" fillId="11" borderId="5" xfId="4" applyNumberFormat="1" applyFont="1" applyFill="1" applyBorder="1" applyAlignment="1">
      <alignment horizontal="right" vertical="center" indent="2"/>
    </xf>
    <xf numFmtId="167" fontId="18" fillId="11" borderId="5" xfId="4" applyNumberFormat="1" applyFont="1" applyFill="1" applyBorder="1" applyAlignment="1">
      <alignment horizontal="right" vertical="center" indent="2"/>
    </xf>
    <xf numFmtId="3" fontId="23" fillId="11" borderId="5" xfId="1" applyNumberFormat="1" applyFont="1" applyFill="1" applyBorder="1" applyAlignment="1">
      <alignment horizontal="right" vertical="center" indent="2"/>
    </xf>
    <xf numFmtId="1" fontId="22" fillId="0" borderId="0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13" borderId="7" xfId="0" applyFont="1" applyFill="1" applyBorder="1" applyAlignment="1">
      <alignment vertical="center"/>
    </xf>
    <xf numFmtId="0" fontId="25" fillId="13" borderId="7" xfId="0" applyFont="1" applyFill="1" applyBorder="1" applyAlignment="1">
      <alignment horizontal="right" vertical="center" indent="2"/>
    </xf>
    <xf numFmtId="3" fontId="25" fillId="13" borderId="7" xfId="2" applyNumberFormat="1" applyFont="1" applyFill="1" applyBorder="1" applyAlignment="1" applyProtection="1">
      <alignment horizontal="right" vertical="center" indent="2"/>
    </xf>
    <xf numFmtId="167" fontId="25" fillId="13" borderId="7" xfId="3" applyNumberFormat="1" applyFont="1" applyFill="1" applyBorder="1" applyAlignment="1" applyProtection="1">
      <alignment horizontal="right" vertical="center" indent="2"/>
    </xf>
    <xf numFmtId="167" fontId="25" fillId="0" borderId="0" xfId="3" applyNumberFormat="1" applyFont="1" applyFill="1" applyBorder="1" applyAlignment="1" applyProtection="1">
      <alignment horizontal="right" vertical="center" indent="2"/>
    </xf>
    <xf numFmtId="9" fontId="25" fillId="13" borderId="7" xfId="4" applyFont="1" applyFill="1" applyBorder="1" applyAlignment="1" applyProtection="1">
      <alignment horizontal="right" vertical="center" indent="2"/>
    </xf>
    <xf numFmtId="174" fontId="26" fillId="0" borderId="0" xfId="0" applyNumberFormat="1" applyFont="1" applyAlignment="1">
      <alignment vertical="center"/>
    </xf>
    <xf numFmtId="9" fontId="25" fillId="13" borderId="7" xfId="4" applyFont="1" applyFill="1" applyBorder="1" applyAlignment="1" applyProtection="1">
      <alignment horizontal="center" vertical="center"/>
    </xf>
    <xf numFmtId="9" fontId="25" fillId="0" borderId="0" xfId="4" applyFont="1" applyFill="1" applyBorder="1" applyAlignment="1" applyProtection="1">
      <alignment horizontal="center" vertical="center"/>
    </xf>
    <xf numFmtId="3" fontId="25" fillId="13" borderId="7" xfId="3" applyNumberFormat="1" applyFont="1" applyFill="1" applyBorder="1" applyAlignment="1" applyProtection="1">
      <alignment horizontal="right" vertical="center" indent="2"/>
    </xf>
    <xf numFmtId="174" fontId="25" fillId="0" borderId="0" xfId="3" applyNumberFormat="1" applyFont="1" applyFill="1" applyBorder="1" applyAlignment="1" applyProtection="1">
      <alignment horizontal="right" vertical="center" indent="2"/>
    </xf>
    <xf numFmtId="174" fontId="25" fillId="0" borderId="0" xfId="4" applyNumberFormat="1" applyFont="1" applyFill="1" applyBorder="1" applyAlignment="1" applyProtection="1">
      <alignment horizontal="right" vertical="center" indent="2"/>
    </xf>
    <xf numFmtId="9" fontId="25" fillId="13" borderId="11" xfId="4" applyFont="1" applyFill="1" applyBorder="1" applyAlignment="1" applyProtection="1">
      <alignment horizontal="right" vertical="center" indent="2"/>
    </xf>
    <xf numFmtId="174" fontId="25" fillId="2" borderId="0" xfId="4" applyNumberFormat="1" applyFont="1" applyFill="1" applyBorder="1" applyAlignment="1" applyProtection="1">
      <alignment horizontal="right" vertical="center" indent="2"/>
    </xf>
    <xf numFmtId="9" fontId="20" fillId="3" borderId="6" xfId="4" applyFont="1" applyFill="1" applyBorder="1" applyAlignment="1">
      <alignment horizontal="center" vertical="center"/>
    </xf>
    <xf numFmtId="167" fontId="20" fillId="3" borderId="6" xfId="0" applyNumberFormat="1" applyFont="1" applyFill="1" applyBorder="1" applyAlignment="1">
      <alignment horizontal="right" vertical="center" indent="2"/>
    </xf>
    <xf numFmtId="3" fontId="23" fillId="3" borderId="6" xfId="1" applyNumberFormat="1" applyFont="1" applyFill="1" applyBorder="1" applyAlignment="1">
      <alignment horizontal="right" vertical="center" indent="2"/>
    </xf>
    <xf numFmtId="1" fontId="20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3" fontId="0" fillId="0" borderId="0" xfId="0" applyNumberFormat="1"/>
    <xf numFmtId="167" fontId="0" fillId="0" borderId="0" xfId="0" applyNumberFormat="1"/>
    <xf numFmtId="169" fontId="0" fillId="0" borderId="0" xfId="0" applyNumberFormat="1"/>
    <xf numFmtId="3" fontId="0" fillId="0" borderId="0" xfId="0" applyNumberFormat="1" applyAlignment="1">
      <alignment horizontal="right" indent="2"/>
    </xf>
    <xf numFmtId="169" fontId="0" fillId="0" borderId="0" xfId="0" applyNumberFormat="1" applyAlignment="1">
      <alignment horizontal="center"/>
    </xf>
    <xf numFmtId="175" fontId="0" fillId="0" borderId="0" xfId="3" applyNumberFormat="1" applyFont="1" applyProtection="1"/>
    <xf numFmtId="0" fontId="0" fillId="0" borderId="0" xfId="0" applyAlignment="1">
      <alignment horizontal="right" indent="2"/>
    </xf>
    <xf numFmtId="3" fontId="0" fillId="0" borderId="0" xfId="0" applyNumberFormat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7" fontId="28" fillId="0" borderId="0" xfId="3" applyNumberFormat="1" applyFont="1" applyFill="1" applyBorder="1" applyAlignment="1" applyProtection="1">
      <alignment horizontal="right" vertical="center" indent="2"/>
    </xf>
    <xf numFmtId="167" fontId="29" fillId="0" borderId="0" xfId="0" applyNumberFormat="1" applyFont="1" applyAlignment="1">
      <alignment vertical="center"/>
    </xf>
    <xf numFmtId="169" fontId="29" fillId="0" borderId="0" xfId="0" applyNumberFormat="1" applyFont="1" applyAlignment="1">
      <alignment vertical="center"/>
    </xf>
    <xf numFmtId="166" fontId="29" fillId="0" borderId="0" xfId="3" applyFont="1" applyFill="1" applyAlignment="1" applyProtection="1">
      <alignment vertical="center"/>
    </xf>
    <xf numFmtId="41" fontId="29" fillId="0" borderId="0" xfId="2" applyFont="1" applyFill="1" applyAlignment="1" applyProtection="1">
      <alignment vertical="center"/>
    </xf>
    <xf numFmtId="167" fontId="29" fillId="0" borderId="0" xfId="3" applyNumberFormat="1" applyFont="1" applyFill="1" applyBorder="1" applyAlignment="1" applyProtection="1">
      <alignment horizontal="right" vertical="center" indent="2"/>
    </xf>
    <xf numFmtId="169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5" fontId="3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 vertical="center" wrapText="1"/>
    </xf>
    <xf numFmtId="168" fontId="0" fillId="0" borderId="0" xfId="0" applyNumberFormat="1" applyAlignment="1">
      <alignment horizontal="left"/>
    </xf>
    <xf numFmtId="0" fontId="33" fillId="0" borderId="0" xfId="0" applyFont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0" fillId="0" borderId="0" xfId="3" applyFont="1" applyProtection="1"/>
    <xf numFmtId="9" fontId="0" fillId="0" borderId="0" xfId="4" applyFont="1" applyProtection="1"/>
    <xf numFmtId="169" fontId="11" fillId="0" borderId="0" xfId="3" applyNumberFormat="1" applyFont="1" applyProtection="1"/>
    <xf numFmtId="166" fontId="11" fillId="0" borderId="0" xfId="3" applyFont="1" applyProtection="1"/>
    <xf numFmtId="166" fontId="11" fillId="2" borderId="0" xfId="3" applyFont="1" applyFill="1" applyBorder="1" applyProtection="1"/>
    <xf numFmtId="0" fontId="12" fillId="2" borderId="0" xfId="0" applyFont="1" applyFill="1" applyAlignment="1">
      <alignment vertical="center"/>
    </xf>
    <xf numFmtId="166" fontId="36" fillId="2" borderId="0" xfId="3" applyFont="1" applyFill="1" applyBorder="1" applyAlignment="1" applyProtection="1">
      <alignment horizontal="right" vertical="center" indent="2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 indent="7"/>
    </xf>
    <xf numFmtId="14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 indent="2"/>
    </xf>
    <xf numFmtId="14" fontId="39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 indent="2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169" fontId="18" fillId="11" borderId="5" xfId="4" applyNumberFormat="1" applyFont="1" applyFill="1" applyBorder="1" applyAlignment="1" applyProtection="1">
      <alignment horizontal="right" vertical="center" indent="2"/>
    </xf>
    <xf numFmtId="9" fontId="18" fillId="11" borderId="10" xfId="4" applyFont="1" applyFill="1" applyBorder="1" applyAlignment="1" applyProtection="1">
      <alignment horizontal="right" vertical="center" indent="2"/>
    </xf>
    <xf numFmtId="9" fontId="19" fillId="11" borderId="5" xfId="4" applyFont="1" applyFill="1" applyBorder="1" applyAlignment="1" applyProtection="1">
      <alignment horizontal="center" vertical="center"/>
    </xf>
    <xf numFmtId="164" fontId="18" fillId="11" borderId="5" xfId="0" applyNumberFormat="1" applyFont="1" applyFill="1" applyBorder="1" applyAlignment="1">
      <alignment horizontal="right" vertical="center" indent="2"/>
    </xf>
    <xf numFmtId="0" fontId="8" fillId="3" borderId="6" xfId="0" applyFont="1" applyFill="1" applyBorder="1" applyAlignment="1">
      <alignment vertical="center" wrapText="1"/>
    </xf>
    <xf numFmtId="3" fontId="25" fillId="13" borderId="7" xfId="0" applyNumberFormat="1" applyFont="1" applyFill="1" applyBorder="1" applyAlignment="1">
      <alignment horizontal="right" vertical="center" indent="2"/>
    </xf>
    <xf numFmtId="167" fontId="25" fillId="13" borderId="7" xfId="3" applyNumberFormat="1" applyFont="1" applyFill="1" applyBorder="1" applyAlignment="1" applyProtection="1">
      <alignment horizontal="left" vertical="center" indent="2"/>
    </xf>
    <xf numFmtId="1" fontId="23" fillId="11" borderId="5" xfId="0" applyNumberFormat="1" applyFont="1" applyFill="1" applyBorder="1" applyAlignment="1">
      <alignment horizontal="right" vertical="center" indent="2"/>
    </xf>
    <xf numFmtId="0" fontId="40" fillId="14" borderId="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4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vertical="center"/>
    </xf>
    <xf numFmtId="169" fontId="22" fillId="0" borderId="0" xfId="0" applyNumberFormat="1" applyFont="1" applyAlignment="1">
      <alignment vertical="center"/>
    </xf>
    <xf numFmtId="167" fontId="4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41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166" fontId="22" fillId="0" borderId="0" xfId="3" applyFont="1" applyFill="1" applyAlignment="1" applyProtection="1">
      <alignment vertical="center"/>
    </xf>
    <xf numFmtId="0" fontId="22" fillId="0" borderId="0" xfId="0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166" fontId="22" fillId="0" borderId="0" xfId="3" applyFont="1" applyFill="1" applyAlignment="1" applyProtection="1">
      <alignment horizontal="center" vertical="center"/>
    </xf>
    <xf numFmtId="176" fontId="22" fillId="0" borderId="0" xfId="0" applyNumberFormat="1" applyFont="1" applyAlignment="1">
      <alignment vertical="center"/>
    </xf>
    <xf numFmtId="169" fontId="22" fillId="0" borderId="0" xfId="3" applyNumberFormat="1" applyFont="1" applyFill="1" applyAlignment="1" applyProtection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9" fontId="19" fillId="11" borderId="5" xfId="4" applyFont="1" applyFill="1" applyBorder="1" applyAlignment="1" applyProtection="1">
      <alignment horizontal="right" vertical="center" indent="2"/>
    </xf>
    <xf numFmtId="9" fontId="25" fillId="13" borderId="7" xfId="4" applyNumberFormat="1" applyFont="1" applyFill="1" applyBorder="1" applyAlignment="1" applyProtection="1">
      <alignment horizontal="right" vertical="center" indent="2"/>
    </xf>
    <xf numFmtId="9" fontId="18" fillId="11" borderId="5" xfId="4" applyNumberFormat="1" applyFont="1" applyFill="1" applyBorder="1" applyAlignment="1" applyProtection="1">
      <alignment horizontal="right" vertical="center" indent="2"/>
    </xf>
    <xf numFmtId="167" fontId="18" fillId="11" borderId="5" xfId="0" applyNumberFormat="1" applyFont="1" applyFill="1" applyBorder="1" applyAlignment="1">
      <alignment horizontal="right" vertical="center" indent="2"/>
    </xf>
    <xf numFmtId="9" fontId="18" fillId="11" borderId="5" xfId="4" applyFont="1" applyFill="1" applyBorder="1" applyAlignment="1">
      <alignment horizontal="right" vertical="center" indent="2"/>
    </xf>
    <xf numFmtId="9" fontId="8" fillId="3" borderId="5" xfId="4" applyFont="1" applyFill="1" applyBorder="1" applyAlignment="1">
      <alignment horizontal="center" vertical="center" wrapText="1"/>
    </xf>
    <xf numFmtId="9" fontId="8" fillId="3" borderId="7" xfId="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7" fontId="8" fillId="3" borderId="7" xfId="0" applyNumberFormat="1" applyFont="1" applyFill="1" applyBorder="1" applyAlignment="1">
      <alignment horizontal="center" vertical="center" wrapText="1"/>
    </xf>
    <xf numFmtId="9" fontId="8" fillId="3" borderId="1" xfId="4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330201</xdr:colOff>
      <xdr:row>0</xdr:row>
      <xdr:rowOff>139301</xdr:rowOff>
    </xdr:from>
    <xdr:to>
      <xdr:col>0</xdr:col>
      <xdr:colOff>1492251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8168E-E366-4A90-832D-EAC43A4D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1" y="139301"/>
          <a:ext cx="1162050" cy="84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1620975</xdr:colOff>
      <xdr:row>0</xdr:row>
      <xdr:rowOff>336659</xdr:rowOff>
    </xdr:from>
    <xdr:to>
      <xdr:col>1</xdr:col>
      <xdr:colOff>625498</xdr:colOff>
      <xdr:row>2</xdr:row>
      <xdr:rowOff>63501</xdr:rowOff>
    </xdr:to>
    <xdr:pic>
      <xdr:nvPicPr>
        <xdr:cNvPr id="3" name="Imagen 2" descr="Bogota tiene Talento">
          <a:extLst>
            <a:ext uri="{FF2B5EF4-FFF2-40B4-BE49-F238E27FC236}">
              <a16:creationId xmlns:a16="http://schemas.microsoft.com/office/drawing/2014/main" id="{A5065BB7-9DB8-4105-A94F-1D6AE7DF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975" y="336659"/>
          <a:ext cx="1233373" cy="70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0280-05C8-475C-B1B6-308129BE6CEA}">
  <sheetPr codeName="Hoja1">
    <pageSetUpPr fitToPage="1"/>
  </sheetPr>
  <dimension ref="A1:XX57"/>
  <sheetViews>
    <sheetView showGridLines="0" tabSelected="1" zoomScale="57" zoomScaleNormal="57" workbookViewId="0">
      <pane xSplit="1" ySplit="13" topLeftCell="B14" activePane="bottomRight" state="frozen"/>
      <selection pane="topRight" activeCell="B1" sqref="B1"/>
      <selection pane="bottomLeft" activeCell="A29" sqref="A29"/>
      <selection pane="bottomRight" activeCell="A12" sqref="A12"/>
    </sheetView>
  </sheetViews>
  <sheetFormatPr baseColWidth="10" defaultRowHeight="15"/>
  <cols>
    <col min="1" max="1" width="33.5" customWidth="1"/>
    <col min="2" max="2" width="15.83203125" customWidth="1"/>
    <col min="3" max="3" width="17.6640625" style="2" bestFit="1" customWidth="1"/>
    <col min="4" max="4" width="13.33203125" customWidth="1"/>
    <col min="5" max="5" width="17.5" customWidth="1"/>
    <col min="6" max="6" width="15.1640625" bestFit="1" customWidth="1"/>
    <col min="7" max="7" width="15.33203125" customWidth="1"/>
    <col min="8" max="8" width="15.83203125" customWidth="1"/>
    <col min="9" max="9" width="19.5" style="2" customWidth="1"/>
    <col min="10" max="10" width="25.6640625" customWidth="1"/>
    <col min="11" max="12" width="27" customWidth="1"/>
    <col min="13" max="13" width="25.5" customWidth="1"/>
    <col min="14" max="14" width="15.5" hidden="1" customWidth="1"/>
    <col min="15" max="15" width="30.33203125" hidden="1" customWidth="1"/>
    <col min="16" max="16" width="27" customWidth="1"/>
    <col min="17" max="17" width="26.5" customWidth="1"/>
    <col min="18" max="18" width="12" hidden="1" customWidth="1"/>
    <col min="19" max="19" width="32.1640625" hidden="1" customWidth="1"/>
    <col min="20" max="21" width="24.5" customWidth="1"/>
    <col min="22" max="22" width="15.5" hidden="1" customWidth="1"/>
    <col min="23" max="23" width="34.33203125" hidden="1" customWidth="1"/>
    <col min="24" max="24" width="28.33203125" bestFit="1" customWidth="1"/>
    <col min="25" max="25" width="24.5" customWidth="1"/>
    <col min="26" max="26" width="15.5" hidden="1" customWidth="1"/>
    <col min="27" max="27" width="34.33203125" hidden="1" customWidth="1"/>
    <col min="28" max="28" width="30.6640625" bestFit="1" customWidth="1"/>
    <col min="29" max="29" width="27.33203125" customWidth="1"/>
    <col min="30" max="30" width="27.1640625" customWidth="1"/>
    <col min="31" max="31" width="3.5" customWidth="1"/>
    <col min="32" max="32" width="17.5" customWidth="1"/>
    <col min="33" max="33" width="27.6640625" hidden="1" customWidth="1"/>
    <col min="34" max="34" width="25" customWidth="1"/>
    <col min="35" max="35" width="21.5" hidden="1" customWidth="1"/>
    <col min="36" max="36" width="9.6640625" customWidth="1"/>
    <col min="37" max="37" width="19.5" customWidth="1"/>
    <col min="38" max="38" width="11.83203125" customWidth="1"/>
    <col min="39" max="39" width="20.1640625" customWidth="1"/>
    <col min="40" max="40" width="13.1640625" customWidth="1"/>
    <col min="41" max="41" width="20.33203125" customWidth="1"/>
    <col min="42" max="42" width="12.1640625" style="2" customWidth="1"/>
    <col min="43" max="43" width="21.5" customWidth="1"/>
    <col min="44" max="44" width="20.1640625" customWidth="1"/>
    <col min="45" max="45" width="21.6640625" customWidth="1"/>
    <col min="46" max="46" width="26" customWidth="1"/>
    <col min="47" max="47" width="24.5" customWidth="1"/>
    <col min="48" max="49" width="23.33203125" customWidth="1"/>
    <col min="50" max="51" width="21.1640625" style="2" customWidth="1"/>
    <col min="52" max="52" width="25.33203125" customWidth="1"/>
    <col min="53" max="53" width="3.33203125" customWidth="1"/>
    <col min="54" max="54" width="28" style="3" customWidth="1"/>
    <col min="55" max="55" width="17.1640625" style="2" customWidth="1"/>
    <col min="56" max="56" width="23" style="2" customWidth="1"/>
    <col min="57" max="57" width="9.6640625" customWidth="1"/>
    <col min="58" max="58" width="19.5" customWidth="1"/>
    <col min="59" max="59" width="14.5" customWidth="1"/>
    <col min="60" max="60" width="20.1640625" customWidth="1"/>
    <col min="61" max="61" width="13.1640625" customWidth="1"/>
    <col min="62" max="62" width="20.33203125" customWidth="1"/>
    <col min="63" max="63" width="12.1640625" style="2" customWidth="1"/>
    <col min="64" max="64" width="21.5" customWidth="1"/>
    <col min="65" max="65" width="20.1640625" customWidth="1"/>
    <col min="66" max="66" width="19.6640625" style="2" customWidth="1"/>
    <col min="67" max="67" width="24.5" style="2" customWidth="1"/>
    <col min="68" max="68" width="24.33203125" style="2" customWidth="1"/>
    <col min="69" max="69" width="18.83203125" style="2" customWidth="1"/>
    <col min="70" max="70" width="22.83203125" style="2" customWidth="1"/>
    <col min="71" max="71" width="21.1640625" style="2" customWidth="1"/>
    <col min="72" max="72" width="23.5" style="2" customWidth="1"/>
    <col min="73" max="74" width="18" style="2" customWidth="1"/>
    <col min="75" max="75" width="26.33203125" style="2" customWidth="1"/>
    <col min="76" max="76" width="2.5" style="2" customWidth="1"/>
    <col min="77" max="77" width="14.83203125" customWidth="1"/>
    <col min="78" max="78" width="27.6640625" hidden="1" customWidth="1"/>
    <col min="79" max="79" width="27.5" customWidth="1"/>
    <col min="80" max="80" width="20.83203125" hidden="1" customWidth="1"/>
    <col min="81" max="81" width="12.5" customWidth="1"/>
    <col min="82" max="82" width="21.33203125" customWidth="1"/>
    <col min="83" max="83" width="14.5" customWidth="1"/>
    <col min="84" max="84" width="20.1640625" customWidth="1"/>
    <col min="85" max="85" width="13.33203125" customWidth="1"/>
    <col min="86" max="86" width="20.33203125" customWidth="1"/>
    <col min="87" max="87" width="11.5" customWidth="1"/>
    <col min="88" max="89" width="20.5" customWidth="1"/>
    <col min="90" max="90" width="21.83203125" customWidth="1"/>
    <col min="91" max="91" width="25.1640625" customWidth="1"/>
    <col min="92" max="92" width="24.1640625" customWidth="1"/>
    <col min="93" max="93" width="31.5" customWidth="1"/>
    <col min="94" max="94" width="23.33203125" customWidth="1"/>
    <col min="95" max="95" width="22.83203125" style="2" customWidth="1"/>
    <col min="96" max="96" width="21.1640625" style="2" customWidth="1"/>
    <col min="97" max="97" width="24.6640625" customWidth="1"/>
    <col min="98" max="98" width="2.5" customWidth="1"/>
    <col min="99" max="99" width="27" style="3" customWidth="1"/>
    <col min="100" max="100" width="15.83203125" style="2" customWidth="1"/>
    <col min="101" max="101" width="26.33203125" style="2" customWidth="1"/>
    <col min="102" max="102" width="12.5" customWidth="1"/>
    <col min="103" max="103" width="19.6640625" bestFit="1" customWidth="1"/>
    <col min="104" max="104" width="14.5" customWidth="1"/>
    <col min="105" max="105" width="20.1640625" customWidth="1"/>
    <col min="106" max="106" width="13.33203125" customWidth="1"/>
    <col min="107" max="107" width="20.33203125" customWidth="1"/>
    <col min="108" max="108" width="11.5" customWidth="1"/>
    <col min="109" max="110" width="20.5" customWidth="1"/>
    <col min="111" max="111" width="21.5" style="2" customWidth="1"/>
    <col min="112" max="112" width="23.6640625" style="2" bestFit="1" customWidth="1"/>
    <col min="113" max="113" width="25.1640625" style="2" bestFit="1" customWidth="1"/>
    <col min="114" max="114" width="15.1640625" style="2" customWidth="1"/>
    <col min="115" max="115" width="22.83203125" style="2" customWidth="1"/>
    <col min="116" max="116" width="21.1640625" style="2" customWidth="1"/>
    <col min="117" max="117" width="30.5" style="2" bestFit="1" customWidth="1"/>
    <col min="118" max="118" width="18" style="2" customWidth="1"/>
    <col min="119" max="119" width="18.1640625" style="2" customWidth="1"/>
    <col min="120" max="120" width="24.6640625" style="2" bestFit="1" customWidth="1"/>
    <col min="121" max="121" width="3" customWidth="1"/>
    <col min="122" max="122" width="18.1640625" customWidth="1"/>
    <col min="123" max="123" width="31.33203125" hidden="1" customWidth="1"/>
    <col min="124" max="124" width="26" customWidth="1"/>
    <col min="125" max="125" width="27.5" hidden="1" customWidth="1"/>
    <col min="126" max="126" width="12.33203125" bestFit="1" customWidth="1"/>
    <col min="127" max="127" width="20.83203125" customWidth="1"/>
    <col min="128" max="128" width="13" customWidth="1"/>
    <col min="129" max="129" width="19.6640625" bestFit="1" customWidth="1"/>
    <col min="130" max="130" width="12.1640625" customWidth="1"/>
    <col min="131" max="131" width="20.5" customWidth="1"/>
    <col min="132" max="132" width="8.5" customWidth="1"/>
    <col min="133" max="133" width="24.33203125" customWidth="1"/>
    <col min="134" max="135" width="25.83203125" bestFit="1" customWidth="1"/>
    <col min="136" max="136" width="26.33203125" customWidth="1"/>
    <col min="137" max="137" width="22.33203125" customWidth="1"/>
    <col min="138" max="138" width="26.6640625" customWidth="1"/>
    <col min="139" max="139" width="23.33203125" customWidth="1"/>
    <col min="140" max="140" width="22.83203125" style="2" customWidth="1"/>
    <col min="141" max="141" width="21.1640625" style="2" customWidth="1"/>
    <col min="142" max="142" width="25.83203125" customWidth="1"/>
    <col min="143" max="143" width="2.5" customWidth="1"/>
    <col min="144" max="144" width="27.5" style="3" customWidth="1"/>
    <col min="145" max="145" width="15.83203125" style="2" customWidth="1"/>
    <col min="146" max="146" width="25.33203125" style="2" customWidth="1"/>
    <col min="147" max="147" width="12.33203125" bestFit="1" customWidth="1"/>
    <col min="148" max="148" width="20.83203125" customWidth="1"/>
    <col min="149" max="149" width="13" customWidth="1"/>
    <col min="150" max="150" width="19.6640625" bestFit="1" customWidth="1"/>
    <col min="151" max="151" width="12.1640625" customWidth="1"/>
    <col min="152" max="152" width="20.5" customWidth="1"/>
    <col min="153" max="153" width="8.5" customWidth="1"/>
    <col min="154" max="154" width="24.33203125" customWidth="1"/>
    <col min="155" max="155" width="21.33203125" customWidth="1"/>
    <col min="156" max="156" width="22.83203125" style="2" customWidth="1"/>
    <col min="157" max="157" width="23.83203125" style="2" customWidth="1"/>
    <col min="158" max="158" width="26.33203125" style="2" customWidth="1"/>
    <col min="159" max="159" width="15.1640625" style="2" customWidth="1"/>
    <col min="160" max="160" width="22.83203125" style="2" customWidth="1"/>
    <col min="161" max="161" width="21.1640625" style="2" customWidth="1"/>
    <col min="162" max="162" width="25.5" style="2" customWidth="1"/>
    <col min="163" max="163" width="16.1640625" style="2" customWidth="1"/>
    <col min="164" max="164" width="18.1640625" style="2" customWidth="1"/>
    <col min="165" max="165" width="26.1640625" customWidth="1"/>
    <col min="166" max="166" width="3" customWidth="1"/>
    <col min="167" max="167" width="14.5" customWidth="1"/>
    <col min="168" max="168" width="28.1640625" hidden="1" customWidth="1"/>
    <col min="169" max="169" width="25.6640625" customWidth="1"/>
    <col min="170" max="170" width="21.83203125" hidden="1" customWidth="1"/>
    <col min="171" max="171" width="9.83203125" customWidth="1"/>
    <col min="172" max="172" width="21.83203125" customWidth="1"/>
    <col min="173" max="173" width="9.83203125" customWidth="1"/>
    <col min="174" max="174" width="22.1640625" customWidth="1"/>
    <col min="175" max="175" width="9.6640625" customWidth="1"/>
    <col min="176" max="176" width="22.33203125" customWidth="1"/>
    <col min="177" max="177" width="10.5" customWidth="1"/>
    <col min="178" max="178" width="25.33203125" customWidth="1"/>
    <col min="179" max="180" width="25.83203125" bestFit="1" customWidth="1"/>
    <col min="181" max="181" width="23.5" customWidth="1"/>
    <col min="182" max="182" width="22.1640625" customWidth="1"/>
    <col min="183" max="183" width="24.5" bestFit="1" customWidth="1"/>
    <col min="184" max="184" width="24.6640625" bestFit="1" customWidth="1"/>
    <col min="185" max="185" width="24.5" style="2" customWidth="1"/>
    <col min="186" max="186" width="21.1640625" style="2" customWidth="1"/>
    <col min="187" max="187" width="25.1640625" bestFit="1" customWidth="1"/>
    <col min="188" max="188" width="4.5" customWidth="1"/>
    <col min="189" max="189" width="31.5" style="3" customWidth="1"/>
    <col min="190" max="190" width="15.83203125" style="2" customWidth="1"/>
    <col min="191" max="191" width="24.6640625" style="2" customWidth="1"/>
    <col min="192" max="192" width="14.33203125" customWidth="1"/>
    <col min="193" max="193" width="21.83203125" customWidth="1"/>
    <col min="194" max="194" width="12.5" customWidth="1"/>
    <col min="195" max="195" width="25.83203125" bestFit="1" customWidth="1"/>
    <col min="196" max="196" width="11.1640625" customWidth="1"/>
    <col min="197" max="197" width="24.5" customWidth="1"/>
    <col min="198" max="198" width="10.5" customWidth="1"/>
    <col min="199" max="199" width="25.33203125" customWidth="1"/>
    <col min="200" max="200" width="19.83203125" customWidth="1"/>
    <col min="201" max="202" width="24.5" style="2" customWidth="1"/>
    <col min="203" max="203" width="26" style="2" customWidth="1"/>
    <col min="204" max="204" width="17.5" style="2" customWidth="1"/>
    <col min="205" max="205" width="24.6640625" style="2" customWidth="1"/>
    <col min="206" max="206" width="17.1640625" style="2" customWidth="1"/>
    <col min="207" max="207" width="24.83203125" style="2" customWidth="1"/>
    <col min="208" max="208" width="18.6640625" style="2" customWidth="1"/>
    <col min="209" max="209" width="18.1640625" style="2" customWidth="1"/>
    <col min="210" max="210" width="25.5" bestFit="1" customWidth="1"/>
    <col min="211" max="211" width="3" style="4" customWidth="1"/>
    <col min="212" max="212" width="26.1640625" customWidth="1"/>
    <col min="213" max="213" width="27.5" customWidth="1"/>
    <col min="214" max="214" width="26.83203125" customWidth="1"/>
    <col min="215" max="215" width="25.5" customWidth="1"/>
    <col min="216" max="216" width="27.6640625" customWidth="1"/>
    <col min="217" max="217" width="26.5" style="2" customWidth="1"/>
    <col min="218" max="218" width="30.5" style="2" bestFit="1" customWidth="1"/>
    <col min="219" max="219" width="30.5" style="2" customWidth="1"/>
    <col min="220" max="220" width="28.6640625" style="2" customWidth="1"/>
    <col min="221" max="221" width="2.5" style="2" customWidth="1"/>
    <col min="222" max="222" width="27.5" style="2" customWidth="1"/>
    <col min="223" max="223" width="27.1640625" style="2" customWidth="1"/>
    <col min="224" max="224" width="26.83203125" style="2" customWidth="1"/>
    <col min="225" max="225" width="17.5" style="2" customWidth="1"/>
    <col min="226" max="226" width="27.83203125" style="2" customWidth="1"/>
    <col min="227" max="227" width="24.6640625" style="2" customWidth="1"/>
    <col min="228" max="228" width="25" style="2" customWidth="1"/>
    <col min="229" max="229" width="23.33203125" style="2" customWidth="1"/>
    <col min="230" max="230" width="19.5" style="2" customWidth="1"/>
    <col min="231" max="231" width="30.5" style="2" customWidth="1"/>
    <col min="232" max="232" width="3.6640625" style="5" customWidth="1"/>
    <col min="233" max="233" width="25.33203125" style="5" hidden="1" customWidth="1"/>
    <col min="234" max="235" width="30" style="5" hidden="1" customWidth="1"/>
    <col min="236" max="236" width="35.1640625" hidden="1" customWidth="1"/>
    <col min="237" max="237" width="22.33203125" hidden="1" customWidth="1"/>
  </cols>
  <sheetData>
    <row r="1" spans="1:648" ht="36" customHeight="1">
      <c r="A1" s="1"/>
      <c r="B1" s="1"/>
      <c r="C1" s="1"/>
      <c r="D1" s="1"/>
      <c r="E1" s="1"/>
      <c r="AF1" s="1"/>
    </row>
    <row r="2" spans="1:648" ht="41.25" customHeight="1">
      <c r="A2" s="1"/>
      <c r="B2" s="1"/>
      <c r="C2" s="1"/>
      <c r="D2" s="1"/>
      <c r="E2" s="1"/>
      <c r="AF2" s="1"/>
    </row>
    <row r="3" spans="1:648" ht="6.75" customHeight="1">
      <c r="A3" s="1"/>
      <c r="B3" s="1"/>
      <c r="C3" s="1"/>
      <c r="D3" s="1"/>
      <c r="E3" s="1"/>
      <c r="AF3" s="1"/>
    </row>
    <row r="4" spans="1:648" ht="24.75" customHeight="1">
      <c r="A4" s="6" t="s">
        <v>0</v>
      </c>
      <c r="B4" s="1"/>
      <c r="C4" s="1"/>
      <c r="D4" s="1"/>
      <c r="E4" s="1"/>
      <c r="AF4" s="1"/>
    </row>
    <row r="5" spans="1:648" ht="3" customHeight="1">
      <c r="A5" s="1"/>
      <c r="B5" s="1"/>
      <c r="C5" s="1"/>
      <c r="D5" s="1"/>
      <c r="E5" s="1"/>
      <c r="AF5" s="1"/>
    </row>
    <row r="6" spans="1:648" s="8" customFormat="1" ht="36" customHeight="1">
      <c r="A6" s="199" t="s">
        <v>1</v>
      </c>
      <c r="B6" s="216" t="s">
        <v>2</v>
      </c>
      <c r="C6" s="216"/>
      <c r="D6" s="217" t="s">
        <v>3</v>
      </c>
      <c r="E6" s="217"/>
      <c r="F6" s="217"/>
      <c r="G6" s="217"/>
      <c r="H6" s="217"/>
      <c r="I6" s="217"/>
      <c r="J6" s="218" t="s">
        <v>4</v>
      </c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7"/>
      <c r="AF6" s="219" t="s">
        <v>5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B6" s="210" t="s">
        <v>6</v>
      </c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2"/>
      <c r="BX6" s="9"/>
      <c r="BY6" s="207" t="s">
        <v>7</v>
      </c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9"/>
      <c r="CU6" s="207" t="s">
        <v>8</v>
      </c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9"/>
      <c r="DQ6" s="9"/>
      <c r="DR6" s="210" t="s">
        <v>9</v>
      </c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2"/>
      <c r="EN6" s="210" t="s">
        <v>10</v>
      </c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2"/>
      <c r="FJ6" s="9"/>
      <c r="FK6" s="207" t="s">
        <v>11</v>
      </c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9"/>
      <c r="GG6" s="207" t="s">
        <v>12</v>
      </c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9"/>
      <c r="HC6" s="10"/>
      <c r="HD6" s="213" t="s">
        <v>13</v>
      </c>
      <c r="HE6" s="214"/>
      <c r="HF6" s="214"/>
      <c r="HG6" s="214"/>
      <c r="HH6" s="214"/>
      <c r="HI6" s="214"/>
      <c r="HJ6" s="214"/>
      <c r="HK6" s="214"/>
      <c r="HL6" s="215"/>
      <c r="HM6" s="11"/>
      <c r="HN6" s="201" t="s">
        <v>14</v>
      </c>
      <c r="HO6" s="202"/>
      <c r="HP6" s="202"/>
      <c r="HQ6" s="202"/>
      <c r="HR6" s="202"/>
      <c r="HS6" s="202"/>
      <c r="HT6" s="202"/>
      <c r="HU6" s="202"/>
      <c r="HV6" s="202"/>
      <c r="HW6" s="203"/>
      <c r="HX6" s="12"/>
      <c r="HY6" s="204" t="s">
        <v>15</v>
      </c>
      <c r="HZ6" s="205"/>
      <c r="IA6" s="205"/>
      <c r="IB6" s="205"/>
      <c r="IC6" s="206"/>
    </row>
    <row r="7" spans="1:648" s="20" customFormat="1" ht="44.25" customHeight="1">
      <c r="A7" s="199"/>
      <c r="B7" s="199" t="s">
        <v>16</v>
      </c>
      <c r="C7" s="199" t="s">
        <v>17</v>
      </c>
      <c r="D7" s="199" t="s">
        <v>18</v>
      </c>
      <c r="E7" s="199" t="s">
        <v>19</v>
      </c>
      <c r="F7" s="199" t="s">
        <v>20</v>
      </c>
      <c r="G7" s="199" t="s">
        <v>21</v>
      </c>
      <c r="H7" s="199" t="s">
        <v>22</v>
      </c>
      <c r="I7" s="199" t="s">
        <v>23</v>
      </c>
      <c r="J7" s="199" t="s">
        <v>24</v>
      </c>
      <c r="K7" s="199" t="s">
        <v>25</v>
      </c>
      <c r="L7" s="199" t="s">
        <v>26</v>
      </c>
      <c r="M7" s="199" t="s">
        <v>27</v>
      </c>
      <c r="N7" s="199"/>
      <c r="O7" s="199"/>
      <c r="P7" s="199"/>
      <c r="Q7" s="199" t="s">
        <v>28</v>
      </c>
      <c r="R7" s="199"/>
      <c r="S7" s="199"/>
      <c r="T7" s="199"/>
      <c r="U7" s="199" t="s">
        <v>29</v>
      </c>
      <c r="V7" s="199"/>
      <c r="W7" s="199"/>
      <c r="X7" s="199"/>
      <c r="Y7" s="199" t="s">
        <v>30</v>
      </c>
      <c r="Z7" s="199"/>
      <c r="AA7" s="199"/>
      <c r="AB7" s="199"/>
      <c r="AC7" s="199" t="s">
        <v>31</v>
      </c>
      <c r="AD7" s="199" t="s">
        <v>32</v>
      </c>
      <c r="AE7" s="13"/>
      <c r="AF7" s="194" t="s">
        <v>33</v>
      </c>
      <c r="AG7" s="194"/>
      <c r="AH7" s="194"/>
      <c r="AI7" s="146"/>
      <c r="AJ7" s="194" t="s">
        <v>34</v>
      </c>
      <c r="AK7" s="194"/>
      <c r="AL7" s="194"/>
      <c r="AM7" s="194"/>
      <c r="AN7" s="194"/>
      <c r="AO7" s="194"/>
      <c r="AP7" s="194"/>
      <c r="AQ7" s="194"/>
      <c r="AR7" s="194"/>
      <c r="AS7" s="194"/>
      <c r="AT7" s="199" t="s">
        <v>35</v>
      </c>
      <c r="AU7" s="194" t="s">
        <v>36</v>
      </c>
      <c r="AV7" s="194" t="s">
        <v>37</v>
      </c>
      <c r="AW7" s="194"/>
      <c r="AX7" s="190" t="s">
        <v>38</v>
      </c>
      <c r="AY7" s="190"/>
      <c r="AZ7" s="199" t="s">
        <v>39</v>
      </c>
      <c r="BA7" s="15"/>
      <c r="BB7" s="177" t="s">
        <v>40</v>
      </c>
      <c r="BC7" s="191" t="s">
        <v>33</v>
      </c>
      <c r="BD7" s="192"/>
      <c r="BE7" s="191" t="s">
        <v>34</v>
      </c>
      <c r="BF7" s="193"/>
      <c r="BG7" s="193"/>
      <c r="BH7" s="193"/>
      <c r="BI7" s="193"/>
      <c r="BJ7" s="193"/>
      <c r="BK7" s="193"/>
      <c r="BL7" s="193"/>
      <c r="BM7" s="193"/>
      <c r="BN7" s="192"/>
      <c r="BO7" s="194" t="s">
        <v>41</v>
      </c>
      <c r="BP7" s="194" t="s">
        <v>42</v>
      </c>
      <c r="BQ7" s="194"/>
      <c r="BR7" s="190" t="s">
        <v>38</v>
      </c>
      <c r="BS7" s="190"/>
      <c r="BT7" s="177" t="s">
        <v>43</v>
      </c>
      <c r="BU7" s="177" t="s">
        <v>44</v>
      </c>
      <c r="BV7" s="177" t="s">
        <v>45</v>
      </c>
      <c r="BW7" s="177" t="s">
        <v>46</v>
      </c>
      <c r="BX7" s="16"/>
      <c r="BY7" s="191" t="s">
        <v>33</v>
      </c>
      <c r="BZ7" s="193"/>
      <c r="CA7" s="193"/>
      <c r="CB7" s="14"/>
      <c r="CC7" s="191" t="s">
        <v>34</v>
      </c>
      <c r="CD7" s="193"/>
      <c r="CE7" s="193"/>
      <c r="CF7" s="193"/>
      <c r="CG7" s="193"/>
      <c r="CH7" s="193"/>
      <c r="CI7" s="193"/>
      <c r="CJ7" s="193"/>
      <c r="CK7" s="193"/>
      <c r="CL7" s="192"/>
      <c r="CM7" s="177" t="s">
        <v>35</v>
      </c>
      <c r="CN7" s="195" t="s">
        <v>36</v>
      </c>
      <c r="CO7" s="191" t="s">
        <v>47</v>
      </c>
      <c r="CP7" s="192"/>
      <c r="CQ7" s="197" t="s">
        <v>38</v>
      </c>
      <c r="CR7" s="198"/>
      <c r="CS7" s="177" t="s">
        <v>39</v>
      </c>
      <c r="CT7" s="15"/>
      <c r="CU7" s="177" t="s">
        <v>40</v>
      </c>
      <c r="CV7" s="191" t="s">
        <v>33</v>
      </c>
      <c r="CW7" s="192"/>
      <c r="CX7" s="191" t="s">
        <v>34</v>
      </c>
      <c r="CY7" s="193"/>
      <c r="CZ7" s="193"/>
      <c r="DA7" s="193"/>
      <c r="DB7" s="193"/>
      <c r="DC7" s="193"/>
      <c r="DD7" s="193"/>
      <c r="DE7" s="193"/>
      <c r="DF7" s="193"/>
      <c r="DG7" s="192"/>
      <c r="DH7" s="194" t="s">
        <v>41</v>
      </c>
      <c r="DI7" s="194" t="s">
        <v>42</v>
      </c>
      <c r="DJ7" s="194"/>
      <c r="DK7" s="190" t="s">
        <v>38</v>
      </c>
      <c r="DL7" s="190"/>
      <c r="DM7" s="177" t="s">
        <v>43</v>
      </c>
      <c r="DN7" s="177" t="s">
        <v>44</v>
      </c>
      <c r="DO7" s="177" t="s">
        <v>45</v>
      </c>
      <c r="DP7" s="177" t="s">
        <v>46</v>
      </c>
      <c r="DQ7" s="16"/>
      <c r="DR7" s="191" t="s">
        <v>33</v>
      </c>
      <c r="DS7" s="193"/>
      <c r="DT7" s="193"/>
      <c r="DU7" s="14"/>
      <c r="DV7" s="191" t="s">
        <v>34</v>
      </c>
      <c r="DW7" s="193"/>
      <c r="DX7" s="193"/>
      <c r="DY7" s="193"/>
      <c r="DZ7" s="193"/>
      <c r="EA7" s="193"/>
      <c r="EB7" s="193"/>
      <c r="EC7" s="193"/>
      <c r="ED7" s="193"/>
      <c r="EE7" s="192"/>
      <c r="EF7" s="177" t="s">
        <v>35</v>
      </c>
      <c r="EG7" s="195" t="s">
        <v>36</v>
      </c>
      <c r="EH7" s="191" t="s">
        <v>47</v>
      </c>
      <c r="EI7" s="192"/>
      <c r="EJ7" s="197" t="s">
        <v>38</v>
      </c>
      <c r="EK7" s="198"/>
      <c r="EL7" s="177" t="s">
        <v>39</v>
      </c>
      <c r="EM7" s="15"/>
      <c r="EN7" s="177" t="s">
        <v>40</v>
      </c>
      <c r="EO7" s="191" t="s">
        <v>33</v>
      </c>
      <c r="EP7" s="192"/>
      <c r="EQ7" s="191" t="s">
        <v>34</v>
      </c>
      <c r="ER7" s="193"/>
      <c r="ES7" s="193"/>
      <c r="ET7" s="193"/>
      <c r="EU7" s="193"/>
      <c r="EV7" s="193"/>
      <c r="EW7" s="193"/>
      <c r="EX7" s="193"/>
      <c r="EY7" s="193"/>
      <c r="EZ7" s="192"/>
      <c r="FA7" s="194" t="s">
        <v>41</v>
      </c>
      <c r="FB7" s="194" t="s">
        <v>42</v>
      </c>
      <c r="FC7" s="194"/>
      <c r="FD7" s="190" t="s">
        <v>38</v>
      </c>
      <c r="FE7" s="190"/>
      <c r="FF7" s="177" t="s">
        <v>43</v>
      </c>
      <c r="FG7" s="177" t="s">
        <v>44</v>
      </c>
      <c r="FH7" s="177" t="s">
        <v>45</v>
      </c>
      <c r="FI7" s="177" t="s">
        <v>46</v>
      </c>
      <c r="FJ7" s="17"/>
      <c r="FK7" s="191" t="s">
        <v>33</v>
      </c>
      <c r="FL7" s="193"/>
      <c r="FM7" s="193"/>
      <c r="FN7" s="14"/>
      <c r="FO7" s="191" t="s">
        <v>34</v>
      </c>
      <c r="FP7" s="193"/>
      <c r="FQ7" s="193"/>
      <c r="FR7" s="193"/>
      <c r="FS7" s="193"/>
      <c r="FT7" s="193"/>
      <c r="FU7" s="193"/>
      <c r="FV7" s="193"/>
      <c r="FW7" s="193"/>
      <c r="FX7" s="192"/>
      <c r="FY7" s="177" t="s">
        <v>35</v>
      </c>
      <c r="FZ7" s="195" t="s">
        <v>36</v>
      </c>
      <c r="GA7" s="191" t="s">
        <v>47</v>
      </c>
      <c r="GB7" s="192"/>
      <c r="GC7" s="197" t="s">
        <v>38</v>
      </c>
      <c r="GD7" s="198"/>
      <c r="GE7" s="177" t="s">
        <v>39</v>
      </c>
      <c r="GF7" s="15"/>
      <c r="GG7" s="177" t="s">
        <v>40</v>
      </c>
      <c r="GH7" s="191" t="s">
        <v>33</v>
      </c>
      <c r="GI7" s="192"/>
      <c r="GJ7" s="191" t="s">
        <v>34</v>
      </c>
      <c r="GK7" s="193"/>
      <c r="GL7" s="193"/>
      <c r="GM7" s="193"/>
      <c r="GN7" s="193"/>
      <c r="GO7" s="193"/>
      <c r="GP7" s="193"/>
      <c r="GQ7" s="193"/>
      <c r="GR7" s="193"/>
      <c r="GS7" s="192"/>
      <c r="GT7" s="194" t="s">
        <v>41</v>
      </c>
      <c r="GU7" s="194" t="s">
        <v>42</v>
      </c>
      <c r="GV7" s="194"/>
      <c r="GW7" s="190" t="s">
        <v>38</v>
      </c>
      <c r="GX7" s="190"/>
      <c r="GY7" s="177" t="s">
        <v>43</v>
      </c>
      <c r="GZ7" s="177" t="s">
        <v>110</v>
      </c>
      <c r="HA7" s="177" t="s">
        <v>45</v>
      </c>
      <c r="HB7" s="177" t="s">
        <v>46</v>
      </c>
      <c r="HC7" s="18"/>
      <c r="HD7" s="177" t="s">
        <v>48</v>
      </c>
      <c r="HE7" s="185" t="s">
        <v>49</v>
      </c>
      <c r="HF7" s="186"/>
      <c r="HG7" s="187"/>
      <c r="HH7" s="185" t="s">
        <v>50</v>
      </c>
      <c r="HI7" s="186"/>
      <c r="HJ7" s="187"/>
      <c r="HK7" s="177" t="s">
        <v>51</v>
      </c>
      <c r="HL7" s="177" t="s">
        <v>52</v>
      </c>
      <c r="HM7" s="17"/>
      <c r="HN7" s="188" t="s">
        <v>1</v>
      </c>
      <c r="HO7" s="182" t="s">
        <v>53</v>
      </c>
      <c r="HP7" s="182" t="s">
        <v>54</v>
      </c>
      <c r="HQ7" s="184" t="s">
        <v>55</v>
      </c>
      <c r="HR7" s="184" t="s">
        <v>56</v>
      </c>
      <c r="HS7" s="184" t="s">
        <v>57</v>
      </c>
      <c r="HT7" s="184" t="s">
        <v>58</v>
      </c>
      <c r="HU7" s="177" t="s">
        <v>59</v>
      </c>
      <c r="HV7" s="177" t="s">
        <v>60</v>
      </c>
      <c r="HW7" s="179" t="s">
        <v>61</v>
      </c>
      <c r="HX7" s="19"/>
      <c r="HY7" s="181" t="s">
        <v>62</v>
      </c>
      <c r="HZ7" s="181" t="s">
        <v>63</v>
      </c>
      <c r="IA7" s="181" t="s">
        <v>64</v>
      </c>
      <c r="IB7" s="181" t="s">
        <v>65</v>
      </c>
      <c r="IC7" s="175" t="s">
        <v>55</v>
      </c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</row>
    <row r="8" spans="1:648" s="36" customFormat="1" ht="13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1" t="s">
        <v>66</v>
      </c>
      <c r="N8" s="22" t="s">
        <v>67</v>
      </c>
      <c r="O8" s="22" t="s">
        <v>68</v>
      </c>
      <c r="P8" s="23" t="s">
        <v>69</v>
      </c>
      <c r="Q8" s="21" t="s">
        <v>66</v>
      </c>
      <c r="R8" s="22" t="s">
        <v>67</v>
      </c>
      <c r="S8" s="22" t="s">
        <v>68</v>
      </c>
      <c r="T8" s="23" t="s">
        <v>69</v>
      </c>
      <c r="U8" s="21" t="s">
        <v>66</v>
      </c>
      <c r="V8" s="22" t="s">
        <v>67</v>
      </c>
      <c r="W8" s="22" t="s">
        <v>68</v>
      </c>
      <c r="X8" s="23" t="s">
        <v>69</v>
      </c>
      <c r="Y8" s="21" t="s">
        <v>66</v>
      </c>
      <c r="Z8" s="22" t="s">
        <v>67</v>
      </c>
      <c r="AA8" s="22" t="s">
        <v>68</v>
      </c>
      <c r="AB8" s="23" t="s">
        <v>69</v>
      </c>
      <c r="AC8" s="199"/>
      <c r="AD8" s="199"/>
      <c r="AE8" s="13"/>
      <c r="AF8" s="22" t="s">
        <v>70</v>
      </c>
      <c r="AG8" s="22" t="s">
        <v>71</v>
      </c>
      <c r="AH8" s="22" t="s">
        <v>72</v>
      </c>
      <c r="AI8" s="22" t="s">
        <v>73</v>
      </c>
      <c r="AJ8" s="27" t="s">
        <v>74</v>
      </c>
      <c r="AK8" s="25" t="s">
        <v>75</v>
      </c>
      <c r="AL8" s="26" t="s">
        <v>74</v>
      </c>
      <c r="AM8" s="23" t="s">
        <v>76</v>
      </c>
      <c r="AN8" s="27" t="s">
        <v>74</v>
      </c>
      <c r="AO8" s="25" t="s">
        <v>77</v>
      </c>
      <c r="AP8" s="26" t="s">
        <v>74</v>
      </c>
      <c r="AQ8" s="23" t="s">
        <v>78</v>
      </c>
      <c r="AR8" s="22" t="s">
        <v>79</v>
      </c>
      <c r="AS8" s="22" t="s">
        <v>80</v>
      </c>
      <c r="AT8" s="199"/>
      <c r="AU8" s="194"/>
      <c r="AV8" s="22" t="s">
        <v>81</v>
      </c>
      <c r="AW8" s="22" t="s">
        <v>82</v>
      </c>
      <c r="AX8" s="22" t="s">
        <v>83</v>
      </c>
      <c r="AY8" s="22" t="s">
        <v>84</v>
      </c>
      <c r="AZ8" s="199"/>
      <c r="BA8" s="29"/>
      <c r="BB8" s="178"/>
      <c r="BC8" s="22" t="s">
        <v>85</v>
      </c>
      <c r="BD8" s="30" t="s">
        <v>86</v>
      </c>
      <c r="BE8" s="24" t="s">
        <v>74</v>
      </c>
      <c r="BF8" s="25" t="s">
        <v>87</v>
      </c>
      <c r="BG8" s="31" t="s">
        <v>74</v>
      </c>
      <c r="BH8" s="32" t="s">
        <v>88</v>
      </c>
      <c r="BI8" s="27" t="s">
        <v>74</v>
      </c>
      <c r="BJ8" s="25" t="s">
        <v>89</v>
      </c>
      <c r="BK8" s="31" t="s">
        <v>74</v>
      </c>
      <c r="BL8" s="32" t="s">
        <v>90</v>
      </c>
      <c r="BM8" s="22" t="s">
        <v>91</v>
      </c>
      <c r="BN8" s="22" t="s">
        <v>92</v>
      </c>
      <c r="BO8" s="194"/>
      <c r="BP8" s="33" t="s">
        <v>93</v>
      </c>
      <c r="BQ8" s="30" t="s">
        <v>94</v>
      </c>
      <c r="BR8" s="33" t="s">
        <v>93</v>
      </c>
      <c r="BS8" s="30" t="s">
        <v>94</v>
      </c>
      <c r="BT8" s="178"/>
      <c r="BU8" s="178"/>
      <c r="BV8" s="178"/>
      <c r="BW8" s="178"/>
      <c r="BX8" s="16"/>
      <c r="BY8" s="22" t="s">
        <v>95</v>
      </c>
      <c r="BZ8" s="22" t="s">
        <v>71</v>
      </c>
      <c r="CA8" s="22" t="s">
        <v>96</v>
      </c>
      <c r="CB8" s="22" t="s">
        <v>73</v>
      </c>
      <c r="CC8" s="24" t="s">
        <v>74</v>
      </c>
      <c r="CD8" s="25" t="s">
        <v>75</v>
      </c>
      <c r="CE8" s="26" t="s">
        <v>74</v>
      </c>
      <c r="CF8" s="23" t="s">
        <v>76</v>
      </c>
      <c r="CG8" s="27" t="s">
        <v>74</v>
      </c>
      <c r="CH8" s="25" t="s">
        <v>77</v>
      </c>
      <c r="CI8" s="26" t="s">
        <v>74</v>
      </c>
      <c r="CJ8" s="23" t="s">
        <v>78</v>
      </c>
      <c r="CK8" s="22" t="s">
        <v>79</v>
      </c>
      <c r="CL8" s="22" t="s">
        <v>80</v>
      </c>
      <c r="CM8" s="178"/>
      <c r="CN8" s="196"/>
      <c r="CO8" s="22" t="s">
        <v>81</v>
      </c>
      <c r="CP8" s="22" t="s">
        <v>82</v>
      </c>
      <c r="CQ8" s="22" t="s">
        <v>83</v>
      </c>
      <c r="CR8" s="28" t="s">
        <v>84</v>
      </c>
      <c r="CS8" s="178"/>
      <c r="CT8" s="29"/>
      <c r="CU8" s="178"/>
      <c r="CV8" s="22" t="s">
        <v>85</v>
      </c>
      <c r="CW8" s="30" t="s">
        <v>86</v>
      </c>
      <c r="CX8" s="24" t="s">
        <v>74</v>
      </c>
      <c r="CY8" s="25" t="s">
        <v>87</v>
      </c>
      <c r="CZ8" s="31" t="s">
        <v>74</v>
      </c>
      <c r="DA8" s="32" t="s">
        <v>88</v>
      </c>
      <c r="DB8" s="27" t="s">
        <v>74</v>
      </c>
      <c r="DC8" s="25" t="s">
        <v>89</v>
      </c>
      <c r="DD8" s="31" t="s">
        <v>74</v>
      </c>
      <c r="DE8" s="32" t="s">
        <v>90</v>
      </c>
      <c r="DF8" s="22" t="s">
        <v>91</v>
      </c>
      <c r="DG8" s="22" t="s">
        <v>92</v>
      </c>
      <c r="DH8" s="194"/>
      <c r="DI8" s="33" t="s">
        <v>93</v>
      </c>
      <c r="DJ8" s="30" t="s">
        <v>94</v>
      </c>
      <c r="DK8" s="33" t="s">
        <v>93</v>
      </c>
      <c r="DL8" s="30" t="s">
        <v>94</v>
      </c>
      <c r="DM8" s="178"/>
      <c r="DN8" s="178"/>
      <c r="DO8" s="178"/>
      <c r="DP8" s="178"/>
      <c r="DQ8" s="16"/>
      <c r="DR8" s="22" t="s">
        <v>95</v>
      </c>
      <c r="DS8" s="22" t="s">
        <v>71</v>
      </c>
      <c r="DT8" s="22" t="s">
        <v>97</v>
      </c>
      <c r="DU8" s="22" t="s">
        <v>73</v>
      </c>
      <c r="DV8" s="24" t="s">
        <v>74</v>
      </c>
      <c r="DW8" s="25" t="s">
        <v>75</v>
      </c>
      <c r="DX8" s="26" t="s">
        <v>74</v>
      </c>
      <c r="DY8" s="23" t="s">
        <v>76</v>
      </c>
      <c r="DZ8" s="27" t="s">
        <v>74</v>
      </c>
      <c r="EA8" s="25" t="s">
        <v>77</v>
      </c>
      <c r="EB8" s="26" t="s">
        <v>74</v>
      </c>
      <c r="EC8" s="23" t="s">
        <v>78</v>
      </c>
      <c r="ED8" s="22" t="s">
        <v>79</v>
      </c>
      <c r="EE8" s="22" t="s">
        <v>80</v>
      </c>
      <c r="EF8" s="178"/>
      <c r="EG8" s="196"/>
      <c r="EH8" s="22" t="s">
        <v>81</v>
      </c>
      <c r="EI8" s="22" t="s">
        <v>82</v>
      </c>
      <c r="EJ8" s="22" t="s">
        <v>83</v>
      </c>
      <c r="EK8" s="28" t="s">
        <v>84</v>
      </c>
      <c r="EL8" s="178"/>
      <c r="EM8" s="29"/>
      <c r="EN8" s="178"/>
      <c r="EO8" s="22" t="s">
        <v>85</v>
      </c>
      <c r="EP8" s="30" t="s">
        <v>86</v>
      </c>
      <c r="EQ8" s="24" t="s">
        <v>74</v>
      </c>
      <c r="ER8" s="25" t="s">
        <v>87</v>
      </c>
      <c r="ES8" s="31" t="s">
        <v>74</v>
      </c>
      <c r="ET8" s="32" t="s">
        <v>88</v>
      </c>
      <c r="EU8" s="27" t="s">
        <v>74</v>
      </c>
      <c r="EV8" s="25" t="s">
        <v>89</v>
      </c>
      <c r="EW8" s="31" t="s">
        <v>74</v>
      </c>
      <c r="EX8" s="32" t="s">
        <v>90</v>
      </c>
      <c r="EY8" s="22" t="s">
        <v>91</v>
      </c>
      <c r="EZ8" s="22" t="s">
        <v>92</v>
      </c>
      <c r="FA8" s="194"/>
      <c r="FB8" s="33" t="s">
        <v>93</v>
      </c>
      <c r="FC8" s="30" t="s">
        <v>94</v>
      </c>
      <c r="FD8" s="33" t="s">
        <v>93</v>
      </c>
      <c r="FE8" s="30" t="s">
        <v>94</v>
      </c>
      <c r="FF8" s="178"/>
      <c r="FG8" s="178"/>
      <c r="FH8" s="178"/>
      <c r="FI8" s="178"/>
      <c r="FJ8" s="17"/>
      <c r="FK8" s="22" t="s">
        <v>95</v>
      </c>
      <c r="FL8" s="22" t="s">
        <v>71</v>
      </c>
      <c r="FM8" s="22" t="s">
        <v>98</v>
      </c>
      <c r="FN8" s="22" t="s">
        <v>73</v>
      </c>
      <c r="FO8" s="24" t="s">
        <v>74</v>
      </c>
      <c r="FP8" s="25" t="s">
        <v>75</v>
      </c>
      <c r="FQ8" s="26" t="s">
        <v>74</v>
      </c>
      <c r="FR8" s="23" t="s">
        <v>76</v>
      </c>
      <c r="FS8" s="27" t="s">
        <v>74</v>
      </c>
      <c r="FT8" s="25" t="s">
        <v>77</v>
      </c>
      <c r="FU8" s="26" t="s">
        <v>74</v>
      </c>
      <c r="FV8" s="23" t="s">
        <v>78</v>
      </c>
      <c r="FW8" s="22" t="s">
        <v>79</v>
      </c>
      <c r="FX8" s="22" t="s">
        <v>80</v>
      </c>
      <c r="FY8" s="178"/>
      <c r="FZ8" s="196"/>
      <c r="GA8" s="22" t="s">
        <v>81</v>
      </c>
      <c r="GB8" s="22" t="s">
        <v>82</v>
      </c>
      <c r="GC8" s="22" t="s">
        <v>83</v>
      </c>
      <c r="GD8" s="28" t="s">
        <v>84</v>
      </c>
      <c r="GE8" s="178"/>
      <c r="GF8" s="29"/>
      <c r="GG8" s="178"/>
      <c r="GH8" s="22" t="s">
        <v>85</v>
      </c>
      <c r="GI8" s="30" t="s">
        <v>86</v>
      </c>
      <c r="GJ8" s="24" t="s">
        <v>74</v>
      </c>
      <c r="GK8" s="25" t="s">
        <v>87</v>
      </c>
      <c r="GL8" s="31" t="s">
        <v>74</v>
      </c>
      <c r="GM8" s="32" t="s">
        <v>88</v>
      </c>
      <c r="GN8" s="27" t="s">
        <v>74</v>
      </c>
      <c r="GO8" s="25" t="s">
        <v>89</v>
      </c>
      <c r="GP8" s="31" t="s">
        <v>74</v>
      </c>
      <c r="GQ8" s="32" t="s">
        <v>90</v>
      </c>
      <c r="GR8" s="22" t="s">
        <v>91</v>
      </c>
      <c r="GS8" s="22" t="s">
        <v>92</v>
      </c>
      <c r="GT8" s="194"/>
      <c r="GU8" s="33" t="s">
        <v>93</v>
      </c>
      <c r="GV8" s="30" t="s">
        <v>94</v>
      </c>
      <c r="GW8" s="33" t="s">
        <v>93</v>
      </c>
      <c r="GX8" s="30" t="s">
        <v>94</v>
      </c>
      <c r="GY8" s="178"/>
      <c r="GZ8" s="178"/>
      <c r="HA8" s="178"/>
      <c r="HB8" s="178"/>
      <c r="HC8" s="34"/>
      <c r="HD8" s="178"/>
      <c r="HE8" s="35" t="s">
        <v>99</v>
      </c>
      <c r="HF8" s="35" t="s">
        <v>100</v>
      </c>
      <c r="HG8" s="35" t="s">
        <v>101</v>
      </c>
      <c r="HH8" s="22" t="s">
        <v>99</v>
      </c>
      <c r="HI8" s="22" t="s">
        <v>102</v>
      </c>
      <c r="HJ8" s="22" t="s">
        <v>101</v>
      </c>
      <c r="HK8" s="178"/>
      <c r="HL8" s="178"/>
      <c r="HM8" s="17"/>
      <c r="HN8" s="189"/>
      <c r="HO8" s="183"/>
      <c r="HP8" s="183"/>
      <c r="HQ8" s="176"/>
      <c r="HR8" s="176"/>
      <c r="HS8" s="176"/>
      <c r="HT8" s="176"/>
      <c r="HU8" s="178"/>
      <c r="HV8" s="178"/>
      <c r="HW8" s="180"/>
      <c r="HX8" s="19"/>
      <c r="HY8" s="178"/>
      <c r="HZ8" s="178"/>
      <c r="IA8" s="178"/>
      <c r="IB8" s="178"/>
      <c r="IC8" s="176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</row>
    <row r="9" spans="1:648" s="72" customFormat="1" ht="140.25" customHeight="1">
      <c r="A9" s="37" t="s">
        <v>108</v>
      </c>
      <c r="B9" s="46">
        <v>8744</v>
      </c>
      <c r="C9" s="38" t="s">
        <v>103</v>
      </c>
      <c r="D9" s="39">
        <v>1643</v>
      </c>
      <c r="E9" s="39">
        <v>4744</v>
      </c>
      <c r="F9" s="39">
        <v>5142</v>
      </c>
      <c r="G9" s="39">
        <v>0</v>
      </c>
      <c r="H9" s="46">
        <f t="shared" ref="H9" si="0">+D9+E9+F9+G9</f>
        <v>11529</v>
      </c>
      <c r="I9" s="40">
        <f t="shared" ref="I9" si="1">(H9/B9)</f>
        <v>1.3185041171088747</v>
      </c>
      <c r="J9" s="41">
        <v>1700543830</v>
      </c>
      <c r="K9" s="41">
        <f t="shared" ref="K9" si="2">+J9*0.8</f>
        <v>1360435064</v>
      </c>
      <c r="L9" s="41">
        <f t="shared" ref="L9" si="3">+J9*0.2</f>
        <v>340108766</v>
      </c>
      <c r="M9" s="41">
        <f t="shared" ref="M9" si="4">+J9*0.5</f>
        <v>850271915</v>
      </c>
      <c r="N9" s="42">
        <v>466</v>
      </c>
      <c r="O9" s="43">
        <v>43984</v>
      </c>
      <c r="P9" s="41">
        <f t="shared" ref="P9" si="5">J9/2</f>
        <v>850271915</v>
      </c>
      <c r="Q9" s="41">
        <f t="shared" ref="Q9" si="6">+J9*30/100</f>
        <v>510163149</v>
      </c>
      <c r="R9" s="42">
        <v>712</v>
      </c>
      <c r="S9" s="43">
        <v>44054</v>
      </c>
      <c r="T9" s="41">
        <v>510163149</v>
      </c>
      <c r="U9" s="41">
        <f t="shared" ref="U9" si="7">+J9*15/100</f>
        <v>255081574.5</v>
      </c>
      <c r="V9" s="42"/>
      <c r="W9" s="43"/>
      <c r="X9" s="41">
        <v>0</v>
      </c>
      <c r="Y9" s="41">
        <f t="shared" ref="Y9" si="8">+J9*0.05</f>
        <v>85027191.5</v>
      </c>
      <c r="Z9" s="42"/>
      <c r="AA9" s="43"/>
      <c r="AB9" s="41">
        <v>0</v>
      </c>
      <c r="AC9" s="41">
        <f t="shared" ref="AC9" si="9">+P9+T9+X9+AB9</f>
        <v>1360435064</v>
      </c>
      <c r="AD9" s="41">
        <f t="shared" ref="AD9" si="10">+J9-AC9</f>
        <v>340108766</v>
      </c>
      <c r="AE9" s="44"/>
      <c r="AF9" s="46">
        <f t="shared" ref="AF9" si="11">+D9</f>
        <v>1643</v>
      </c>
      <c r="AG9" s="41">
        <f t="shared" ref="AG9" si="12">118790*AF9</f>
        <v>195171970</v>
      </c>
      <c r="AH9" s="41">
        <f t="shared" ref="AH9" si="13">+AF9*116170</f>
        <v>190867310</v>
      </c>
      <c r="AI9" s="41">
        <f t="shared" ref="AI9" si="14">+AG9-AH9</f>
        <v>4304660</v>
      </c>
      <c r="AJ9" s="46">
        <v>0</v>
      </c>
      <c r="AK9" s="41">
        <f t="shared" ref="AK9" si="15">+AJ9*3700</f>
        <v>0</v>
      </c>
      <c r="AL9" s="46">
        <v>0</v>
      </c>
      <c r="AM9" s="41">
        <f t="shared" ref="AM9" si="16">+AL9*11000</f>
        <v>0</v>
      </c>
      <c r="AN9" s="46">
        <v>0</v>
      </c>
      <c r="AO9" s="41">
        <f t="shared" ref="AO9" si="17">+AN9*3700</f>
        <v>0</v>
      </c>
      <c r="AP9" s="46">
        <v>0</v>
      </c>
      <c r="AQ9" s="41">
        <f t="shared" ref="AQ9" si="18">+AP9*45000</f>
        <v>0</v>
      </c>
      <c r="AR9" s="41">
        <v>0</v>
      </c>
      <c r="AS9" s="41">
        <f t="shared" ref="AS9" si="19">+AK9+AM9+AO9+AQ9+AR9</f>
        <v>0</v>
      </c>
      <c r="AT9" s="41">
        <f t="shared" ref="AT9" si="20">+AH9+AK9+AO9+AQ9+AR9</f>
        <v>190867310</v>
      </c>
      <c r="AU9" s="41">
        <f t="shared" ref="AU9" si="21">+AT9*0.06</f>
        <v>11452038.6</v>
      </c>
      <c r="AV9" s="41">
        <f t="shared" ref="AV9" si="22">+AH9+AS9+AU9</f>
        <v>202319348.59999999</v>
      </c>
      <c r="AW9" s="47">
        <f t="shared" ref="AW9:AW10" si="23">+AV9/K9</f>
        <v>0.14871665245464447</v>
      </c>
      <c r="AX9" s="52">
        <v>0</v>
      </c>
      <c r="AY9" s="47">
        <f t="shared" ref="AY9" si="24">+AX9/L9</f>
        <v>0</v>
      </c>
      <c r="AZ9" s="41">
        <f t="shared" ref="AZ9" si="25">+AV9+AX9</f>
        <v>202319348.59999999</v>
      </c>
      <c r="BA9" s="48"/>
      <c r="BB9" s="41">
        <f t="shared" ref="BB9" si="26">+J9</f>
        <v>1700543830</v>
      </c>
      <c r="BC9" s="49">
        <f t="shared" ref="BC9" si="27">+AF9</f>
        <v>1643</v>
      </c>
      <c r="BD9" s="142">
        <f t="shared" ref="BD9" si="28">+AH9</f>
        <v>190867310</v>
      </c>
      <c r="BE9" s="45">
        <f t="shared" ref="BE9" si="29">+AJ9</f>
        <v>0</v>
      </c>
      <c r="BF9" s="41">
        <f t="shared" ref="BF9" si="30">+AK9</f>
        <v>0</v>
      </c>
      <c r="BG9" s="50">
        <f t="shared" ref="BG9" si="31">+AL9</f>
        <v>0</v>
      </c>
      <c r="BH9" s="41">
        <f t="shared" ref="BH9" si="32">+AM9</f>
        <v>0</v>
      </c>
      <c r="BI9" s="46">
        <f t="shared" ref="BI9" si="33">+AN9</f>
        <v>0</v>
      </c>
      <c r="BJ9" s="41">
        <f t="shared" ref="BJ9" si="34">+AO9</f>
        <v>0</v>
      </c>
      <c r="BK9" s="46">
        <f t="shared" ref="BK9" si="35">+AP9</f>
        <v>0</v>
      </c>
      <c r="BL9" s="41">
        <f t="shared" ref="BL9" si="36">+AQ9</f>
        <v>0</v>
      </c>
      <c r="BM9" s="41">
        <f t="shared" ref="BM9" si="37">+AR9</f>
        <v>0</v>
      </c>
      <c r="BN9" s="51">
        <f t="shared" ref="BN9" si="38">+AS9</f>
        <v>0</v>
      </c>
      <c r="BO9" s="142">
        <f t="shared" ref="BO9" si="39">+AU9</f>
        <v>11452038.6</v>
      </c>
      <c r="BP9" s="142">
        <f t="shared" ref="BP9" si="40">+AV9</f>
        <v>202319348.59999999</v>
      </c>
      <c r="BQ9" s="47">
        <f t="shared" ref="BQ9" si="41">+AW9</f>
        <v>0.14871665245464447</v>
      </c>
      <c r="BR9" s="52">
        <f t="shared" ref="BR9" si="42">+AX9</f>
        <v>0</v>
      </c>
      <c r="BS9" s="47">
        <f t="shared" ref="BS9" si="43">+AY9</f>
        <v>0</v>
      </c>
      <c r="BT9" s="52">
        <f t="shared" ref="BT9" si="44">+BP9+BR9</f>
        <v>202319348.59999999</v>
      </c>
      <c r="BU9" s="47">
        <f t="shared" ref="BU9:BU10" si="45">+BT9/M9</f>
        <v>0.23794664392743115</v>
      </c>
      <c r="BV9" s="143">
        <f t="shared" ref="BV9" si="46">+BT9/BB9</f>
        <v>0.11897332196371557</v>
      </c>
      <c r="BW9" s="53">
        <f t="shared" ref="BW9" si="47">+BB9-BV9</f>
        <v>1700543829.8810267</v>
      </c>
      <c r="BX9" s="54"/>
      <c r="BY9" s="46">
        <f t="shared" ref="BY9" si="48">+E9</f>
        <v>4744</v>
      </c>
      <c r="BZ9" s="41">
        <f t="shared" ref="BZ9" si="49">+E9*118790</f>
        <v>563539760</v>
      </c>
      <c r="CA9" s="41">
        <f t="shared" ref="CA9" si="50">+E9*116143.22</f>
        <v>550983435.67999995</v>
      </c>
      <c r="CB9" s="41">
        <f t="shared" ref="CB9" si="51">BZ9-CA9</f>
        <v>12556324.320000052</v>
      </c>
      <c r="CC9" s="50">
        <v>0</v>
      </c>
      <c r="CD9" s="41">
        <f t="shared" ref="CD9" si="52">+CC9*3700</f>
        <v>0</v>
      </c>
      <c r="CE9" s="50">
        <v>0</v>
      </c>
      <c r="CF9" s="41">
        <f t="shared" ref="CF9" si="53">+CE9*11000</f>
        <v>0</v>
      </c>
      <c r="CG9" s="46">
        <v>60</v>
      </c>
      <c r="CH9" s="41">
        <f t="shared" ref="CH9" si="54">+CG9*3700</f>
        <v>222000</v>
      </c>
      <c r="CI9" s="46">
        <v>0</v>
      </c>
      <c r="CJ9" s="41">
        <f t="shared" ref="CJ9" si="55">+CI9*45000</f>
        <v>0</v>
      </c>
      <c r="CK9" s="41">
        <v>0</v>
      </c>
      <c r="CL9" s="41">
        <f t="shared" ref="CL9" si="56">+CD9+CF9+CH9+CJ9+CK9</f>
        <v>222000</v>
      </c>
      <c r="CM9" s="41">
        <f t="shared" ref="CM9" si="57">+CA9+CD9+CH9+CJ9+CK9</f>
        <v>551205435.67999995</v>
      </c>
      <c r="CN9" s="55">
        <f t="shared" ref="CN9" si="58">+CM9*0.06</f>
        <v>33072326.140799996</v>
      </c>
      <c r="CO9" s="41">
        <f t="shared" ref="CO9" si="59">+CA9+CL9+CN9</f>
        <v>584277761.82079995</v>
      </c>
      <c r="CP9" s="47">
        <f t="shared" ref="CP9:CP10" si="60">+CO9/K9</f>
        <v>0.42947861113112262</v>
      </c>
      <c r="CQ9" s="52">
        <v>0</v>
      </c>
      <c r="CR9" s="47">
        <f t="shared" ref="CR9:CR10" si="61">+CQ9/L9</f>
        <v>0</v>
      </c>
      <c r="CS9" s="41">
        <f t="shared" ref="CS9" si="62">+CO9+CQ9</f>
        <v>584277761.82079995</v>
      </c>
      <c r="CT9" s="56"/>
      <c r="CU9" s="41">
        <f t="shared" ref="CU9" si="63">+J9</f>
        <v>1700543830</v>
      </c>
      <c r="CV9" s="49">
        <f t="shared" ref="CV9" si="64">+BC9+BY9</f>
        <v>6387</v>
      </c>
      <c r="CW9" s="142">
        <f t="shared" ref="CW9" si="65">+BD9+BZ9</f>
        <v>754407070</v>
      </c>
      <c r="CX9" s="50">
        <f t="shared" ref="CX9" si="66">+BE9+CC9</f>
        <v>0</v>
      </c>
      <c r="CY9" s="51">
        <f t="shared" ref="CY9" si="67">+BF9+CD9</f>
        <v>0</v>
      </c>
      <c r="CZ9" s="50">
        <f t="shared" ref="CZ9" si="68">+BG9+CE9</f>
        <v>0</v>
      </c>
      <c r="DA9" s="51">
        <f t="shared" ref="DA9" si="69">+BH9+CF9</f>
        <v>0</v>
      </c>
      <c r="DB9" s="50">
        <f t="shared" ref="DB9" si="70">+BI9+CG9</f>
        <v>60</v>
      </c>
      <c r="DC9" s="51">
        <f t="shared" ref="DC9" si="71">+BJ9+CH9</f>
        <v>222000</v>
      </c>
      <c r="DD9" s="50">
        <f t="shared" ref="DD9" si="72">+BK9+CI9</f>
        <v>0</v>
      </c>
      <c r="DE9" s="51">
        <f t="shared" ref="DE9" si="73">+BL9+CJ9</f>
        <v>0</v>
      </c>
      <c r="DF9" s="50">
        <f t="shared" ref="DF9" si="74">+BM9+CK9</f>
        <v>0</v>
      </c>
      <c r="DG9" s="51">
        <f t="shared" ref="DG9" si="75">+BN9+CL9</f>
        <v>222000</v>
      </c>
      <c r="DH9" s="142">
        <f t="shared" ref="DH9" si="76">+CN9+BO9</f>
        <v>44524364.740799993</v>
      </c>
      <c r="DI9" s="142">
        <f t="shared" ref="DI9" si="77">+BP9+CO9</f>
        <v>786597110.42079997</v>
      </c>
      <c r="DJ9" s="40">
        <f t="shared" ref="DJ9" si="78">+BQ9+CP9</f>
        <v>0.57819526358576712</v>
      </c>
      <c r="DK9" s="142">
        <f t="shared" ref="DK9" si="79">+BR9+CQ9</f>
        <v>0</v>
      </c>
      <c r="DL9" s="47">
        <f t="shared" ref="DL9" si="80">+BS9+CR9</f>
        <v>0</v>
      </c>
      <c r="DM9" s="52">
        <f t="shared" ref="DM9" si="81">+DI9+DK9</f>
        <v>786597110.42079997</v>
      </c>
      <c r="DN9" s="40">
        <f t="shared" ref="DN9:DN10" si="82">+DM9/M9</f>
        <v>0.92511242173722741</v>
      </c>
      <c r="DO9" s="40">
        <f t="shared" ref="DO9" si="83">+DM9/CU9</f>
        <v>0.4625562108686137</v>
      </c>
      <c r="DP9" s="53">
        <f t="shared" ref="DP9" si="84">+CU9-DM9</f>
        <v>913946719.57920003</v>
      </c>
      <c r="DQ9" s="57"/>
      <c r="DR9" s="46">
        <f t="shared" ref="DR9" si="85">+F9</f>
        <v>5142</v>
      </c>
      <c r="DS9" s="41">
        <f t="shared" ref="DS9" si="86">+DR9*118790</f>
        <v>610818180</v>
      </c>
      <c r="DT9" s="41">
        <f t="shared" ref="DT9" si="87">+DR9*116329</f>
        <v>598163718</v>
      </c>
      <c r="DU9" s="41">
        <f t="shared" ref="DU9" si="88">+DS9-DT9</f>
        <v>12654462</v>
      </c>
      <c r="DV9" s="58">
        <v>0</v>
      </c>
      <c r="DW9" s="41">
        <f t="shared" ref="DW9" si="89">+DV9*3700</f>
        <v>0</v>
      </c>
      <c r="DX9" s="50">
        <v>0</v>
      </c>
      <c r="DY9" s="41">
        <f t="shared" ref="DY9" si="90">+DX9*11000</f>
        <v>0</v>
      </c>
      <c r="DZ9" s="46">
        <v>89</v>
      </c>
      <c r="EA9" s="41">
        <f t="shared" ref="EA9" si="91">+DZ9*3700</f>
        <v>329300</v>
      </c>
      <c r="EB9" s="46">
        <v>0</v>
      </c>
      <c r="EC9" s="41">
        <f t="shared" ref="EC9" si="92">+EB9*45000</f>
        <v>0</v>
      </c>
      <c r="ED9" s="41">
        <v>0</v>
      </c>
      <c r="EE9" s="41">
        <f t="shared" ref="EE9" si="93">+DW9+DY9+EA9+EC9+ED9</f>
        <v>329300</v>
      </c>
      <c r="EF9" s="41">
        <f t="shared" ref="EF9" si="94">+DT9+EE9</f>
        <v>598493018</v>
      </c>
      <c r="EG9" s="41">
        <f t="shared" ref="EG9" si="95">+EF9*0.06</f>
        <v>35909581.079999998</v>
      </c>
      <c r="EH9" s="41">
        <f>+DT9+EE9+EG9-60564646</f>
        <v>573837953.08000004</v>
      </c>
      <c r="EI9" s="170">
        <f t="shared" ref="EI9" si="96">+EH9/K9</f>
        <v>0.42180473604729146</v>
      </c>
      <c r="EJ9" s="52">
        <v>60564646</v>
      </c>
      <c r="EK9" s="143">
        <f t="shared" ref="EK9" si="97">+EJ9/L9</f>
        <v>0.1780743457814904</v>
      </c>
      <c r="EL9" s="41">
        <f t="shared" ref="EL9" si="98">+EH9+EJ9</f>
        <v>634402599.08000004</v>
      </c>
      <c r="EM9" s="56"/>
      <c r="EN9" s="41">
        <f t="shared" ref="EN9" si="99">+J9</f>
        <v>1700543830</v>
      </c>
      <c r="EO9" s="49">
        <f t="shared" ref="EO9" si="100">+CV9+DR9</f>
        <v>11529</v>
      </c>
      <c r="EP9" s="142">
        <f t="shared" ref="EP9" si="101">+CW9+DT9</f>
        <v>1352570788</v>
      </c>
      <c r="EQ9" s="50">
        <f t="shared" ref="EQ9" si="102">+CX9+DV9</f>
        <v>0</v>
      </c>
      <c r="ER9" s="59">
        <f t="shared" ref="ER9" si="103">+CY9+DW9</f>
        <v>0</v>
      </c>
      <c r="ES9" s="50">
        <f t="shared" ref="ES9" si="104">+CZ9+DX9</f>
        <v>0</v>
      </c>
      <c r="ET9" s="51">
        <f t="shared" ref="ET9" si="105">+DA9+DY9</f>
        <v>0</v>
      </c>
      <c r="EU9" s="50">
        <f t="shared" ref="EU9" si="106">+DB9+DZ9</f>
        <v>149</v>
      </c>
      <c r="EV9" s="51">
        <f t="shared" ref="EV9" si="107">+DC9+EA9</f>
        <v>551300</v>
      </c>
      <c r="EW9" s="50">
        <f t="shared" ref="EW9" si="108">+DD9+EB9</f>
        <v>0</v>
      </c>
      <c r="EX9" s="51">
        <f t="shared" ref="EX9" si="109">+DE9+EC9</f>
        <v>0</v>
      </c>
      <c r="EY9" s="51">
        <f t="shared" ref="EY9" si="110">+DF9+ED9</f>
        <v>0</v>
      </c>
      <c r="EZ9" s="51">
        <f t="shared" ref="EZ9" si="111">+DG9+EE9</f>
        <v>551300</v>
      </c>
      <c r="FA9" s="142">
        <f t="shared" ref="FA9" si="112">+DH9+EG9</f>
        <v>80433945.820799991</v>
      </c>
      <c r="FB9" s="142">
        <f t="shared" ref="FB9" si="113">+DI9+EH9</f>
        <v>1360435063.5008001</v>
      </c>
      <c r="FC9" s="144">
        <f t="shared" ref="FC9" si="114">+DJ9+EI9</f>
        <v>0.99999999963305863</v>
      </c>
      <c r="FD9" s="142">
        <f t="shared" ref="FD9" si="115">+DK9+EJ9</f>
        <v>60564646</v>
      </c>
      <c r="FE9" s="47">
        <f t="shared" ref="FE9" si="116">+DL9+EK9</f>
        <v>0.1780743457814904</v>
      </c>
      <c r="FF9" s="52">
        <f t="shared" ref="FF9" si="117">+FB9+FD9</f>
        <v>1420999709.5008001</v>
      </c>
      <c r="FG9" s="47">
        <f t="shared" ref="FG9:FG10" si="118">+FF9/M9</f>
        <v>1.6712297377254901</v>
      </c>
      <c r="FH9" s="40">
        <f t="shared" ref="FH9" si="119">+FF9/EN9</f>
        <v>0.83561486886274505</v>
      </c>
      <c r="FI9" s="53">
        <f t="shared" ref="FI9" si="120">+EN9-FF9</f>
        <v>279544120.49919987</v>
      </c>
      <c r="FJ9" s="60"/>
      <c r="FK9" s="46">
        <f t="shared" ref="FK9" si="121">+G9</f>
        <v>0</v>
      </c>
      <c r="FL9" s="41">
        <f t="shared" ref="FL9" si="122">+FK9*118790</f>
        <v>0</v>
      </c>
      <c r="FM9" s="41">
        <f t="shared" ref="FM9" si="123">+FK9*118790</f>
        <v>0</v>
      </c>
      <c r="FN9" s="41">
        <f t="shared" ref="FN9" si="124">FL9-FM9</f>
        <v>0</v>
      </c>
      <c r="FO9" s="58"/>
      <c r="FP9" s="41">
        <f t="shared" ref="FP9" si="125">+FO9*3700</f>
        <v>0</v>
      </c>
      <c r="FQ9" s="58"/>
      <c r="FR9" s="41">
        <f t="shared" ref="FR9" si="126">+FQ9*11000</f>
        <v>0</v>
      </c>
      <c r="FS9" s="46"/>
      <c r="FT9" s="41">
        <f t="shared" ref="FT9" si="127">+FS9*3700</f>
        <v>0</v>
      </c>
      <c r="FU9" s="46"/>
      <c r="FV9" s="41">
        <f t="shared" ref="FV9" si="128">+FU9*45000</f>
        <v>0</v>
      </c>
      <c r="FW9" s="41">
        <v>0</v>
      </c>
      <c r="FX9" s="41">
        <f t="shared" ref="FX9" si="129">+FP9+FR9+FT9+FV9</f>
        <v>0</v>
      </c>
      <c r="FY9" s="41">
        <f t="shared" ref="FY9" si="130">+FM9+FX9</f>
        <v>0</v>
      </c>
      <c r="FZ9" s="41">
        <f t="shared" ref="FZ9" si="131">+FY9*0.06</f>
        <v>0</v>
      </c>
      <c r="GA9" s="41">
        <f t="shared" ref="GA9" si="132">+FM9+FX9+FZ9</f>
        <v>0</v>
      </c>
      <c r="GB9" s="47">
        <f t="shared" ref="GB9:GB10" si="133">+GA9/K9</f>
        <v>0</v>
      </c>
      <c r="GC9" s="52"/>
      <c r="GD9" s="47">
        <f t="shared" ref="GD9:GD10" si="134">+GC9/L9</f>
        <v>0</v>
      </c>
      <c r="GE9" s="61">
        <f t="shared" ref="GE9" si="135">+GA9+GC9</f>
        <v>0</v>
      </c>
      <c r="GF9" s="56"/>
      <c r="GG9" s="41">
        <f t="shared" ref="GG9" si="136">+J9</f>
        <v>1700543830</v>
      </c>
      <c r="GH9" s="49">
        <f t="shared" ref="GH9" si="137">+EO9+FK9</f>
        <v>11529</v>
      </c>
      <c r="GI9" s="142">
        <f t="shared" ref="GI9" si="138">+EP9+FM9</f>
        <v>1352570788</v>
      </c>
      <c r="GJ9" s="50">
        <f t="shared" ref="GJ9" si="139">+EQ9+FO9</f>
        <v>0</v>
      </c>
      <c r="GK9" s="51">
        <f t="shared" ref="GK9" si="140">+ER9+FP9</f>
        <v>0</v>
      </c>
      <c r="GL9" s="50">
        <f t="shared" ref="GL9" si="141">+ES9+FQ9</f>
        <v>0</v>
      </c>
      <c r="GM9" s="51">
        <f t="shared" ref="GM9" si="142">+ET9+FR9</f>
        <v>0</v>
      </c>
      <c r="GN9" s="50">
        <f t="shared" ref="GN9" si="143">+EU9+FS9</f>
        <v>149</v>
      </c>
      <c r="GO9" s="51">
        <f t="shared" ref="GO9" si="144">+EV9+FT9</f>
        <v>551300</v>
      </c>
      <c r="GP9" s="50">
        <f t="shared" ref="GP9" si="145">+EW9+FU9</f>
        <v>0</v>
      </c>
      <c r="GQ9" s="51">
        <f t="shared" ref="GQ9" si="146">+EX9+FV9</f>
        <v>0</v>
      </c>
      <c r="GR9" s="51">
        <f t="shared" ref="GR9" si="147">+EY9+FW9</f>
        <v>0</v>
      </c>
      <c r="GS9" s="51">
        <f t="shared" ref="GS9" si="148">+EZ9+FX9</f>
        <v>551300</v>
      </c>
      <c r="GT9" s="142">
        <f t="shared" ref="GT9" si="149">+FA9+FZ9</f>
        <v>80433945.820799991</v>
      </c>
      <c r="GU9" s="52">
        <f t="shared" ref="GU9" si="150">+FB9+GA9</f>
        <v>1360435063.5008001</v>
      </c>
      <c r="GV9" s="170">
        <f t="shared" ref="GV9:GV10" si="151">+FC9+GB9</f>
        <v>0.99999999963305863</v>
      </c>
      <c r="GW9" s="52">
        <f t="shared" ref="GW9" si="152">+FD9+GC9</f>
        <v>60564646</v>
      </c>
      <c r="GX9" s="172">
        <f t="shared" ref="GX9" si="153">+FE9+GD9</f>
        <v>0.1780743457814904</v>
      </c>
      <c r="GY9" s="52">
        <f t="shared" ref="GY9" si="154">+GU9+GW9</f>
        <v>1420999709.5008001</v>
      </c>
      <c r="GZ9" s="47">
        <f t="shared" ref="GZ9:GZ10" si="155">+GY9/M9</f>
        <v>1.6712297377254901</v>
      </c>
      <c r="HA9" s="40">
        <f t="shared" ref="HA9" si="156">+GY9/GG9</f>
        <v>0.83561486886274505</v>
      </c>
      <c r="HB9" s="53">
        <f t="shared" ref="HB9" si="157">+GG9-GY9</f>
        <v>279544120.49919987</v>
      </c>
      <c r="HC9" s="62"/>
      <c r="HD9" s="41">
        <f t="shared" ref="HD9" si="158">+J9</f>
        <v>1700543830</v>
      </c>
      <c r="HE9" s="41">
        <f t="shared" ref="HE9" si="159">+K9</f>
        <v>1360435064</v>
      </c>
      <c r="HF9" s="41">
        <f t="shared" ref="HF9" si="160">+GU9</f>
        <v>1360435063.5008001</v>
      </c>
      <c r="HG9" s="41">
        <f t="shared" ref="HG9" si="161">+HE9-HF9</f>
        <v>0.49919986724853516</v>
      </c>
      <c r="HH9" s="41">
        <f t="shared" ref="HH9" si="162">+L9</f>
        <v>340108766</v>
      </c>
      <c r="HI9" s="41">
        <f t="shared" ref="HI9" si="163">+GW9</f>
        <v>60564646</v>
      </c>
      <c r="HJ9" s="63">
        <f t="shared" ref="HJ9" si="164">+HH9-HI9</f>
        <v>279544120</v>
      </c>
      <c r="HK9" s="64">
        <f t="shared" ref="HK9" si="165">+HF9+HI9</f>
        <v>1420999709.5008001</v>
      </c>
      <c r="HL9" s="145">
        <f t="shared" ref="HL9" si="166">+HD9-HK9</f>
        <v>279544120.49919987</v>
      </c>
      <c r="HM9" s="65"/>
      <c r="HN9" s="66" t="str">
        <f t="shared" ref="HN9" si="167">+A9</f>
        <v>09-Fontibón</v>
      </c>
      <c r="HO9" s="173">
        <f t="shared" ref="HO9" si="168">+J9</f>
        <v>1700543830</v>
      </c>
      <c r="HP9" s="173">
        <f t="shared" ref="HP9" si="169">+HK9</f>
        <v>1420999709.5008001</v>
      </c>
      <c r="HQ9" s="174">
        <f t="shared" ref="HQ9" si="170">+HP9/HO9</f>
        <v>0.83561486886274505</v>
      </c>
      <c r="HR9" s="68">
        <f t="shared" ref="HR9" si="171">+HO9-HP9</f>
        <v>279544120.49919987</v>
      </c>
      <c r="HS9" s="68">
        <f t="shared" ref="HS9" si="172">+HR9*0.06</f>
        <v>16772647.229951991</v>
      </c>
      <c r="HT9" s="69">
        <f t="shared" ref="HT9" si="173">+HR9-HS9</f>
        <v>262771473.26924789</v>
      </c>
      <c r="HU9" s="70">
        <f t="shared" ref="HU9" si="174">+HT9/118790</f>
        <v>2212.0672890752412</v>
      </c>
      <c r="HV9" s="149">
        <v>1</v>
      </c>
      <c r="HW9" s="150" t="s">
        <v>109</v>
      </c>
      <c r="HX9" s="71"/>
      <c r="HY9" s="70"/>
      <c r="HZ9" s="70"/>
      <c r="IA9" s="69"/>
      <c r="IB9" s="69"/>
      <c r="IC9" s="67"/>
    </row>
    <row r="10" spans="1:648" s="91" customFormat="1" ht="30.75" customHeight="1">
      <c r="A10" s="73" t="s">
        <v>104</v>
      </c>
      <c r="B10" s="147" t="e">
        <f>SUM(#REF!)</f>
        <v>#REF!</v>
      </c>
      <c r="C10" s="74"/>
      <c r="D10" s="147">
        <f>SUM(D9:D9)</f>
        <v>1643</v>
      </c>
      <c r="E10" s="147">
        <f>SUM(E9:E9)</f>
        <v>4744</v>
      </c>
      <c r="F10" s="147">
        <f>SUM(F9:F9)</f>
        <v>5142</v>
      </c>
      <c r="G10" s="147">
        <f>SUM(G9:G9)</f>
        <v>0</v>
      </c>
      <c r="H10" s="147">
        <f>SUM(H9:H9)</f>
        <v>11529</v>
      </c>
      <c r="I10" s="74"/>
      <c r="J10" s="76">
        <f t="shared" ref="J10:AD10" si="175">SUM(J9:J9)</f>
        <v>1700543830</v>
      </c>
      <c r="K10" s="76">
        <f t="shared" si="175"/>
        <v>1360435064</v>
      </c>
      <c r="L10" s="76">
        <f t="shared" si="175"/>
        <v>340108766</v>
      </c>
      <c r="M10" s="76">
        <f t="shared" si="175"/>
        <v>850271915</v>
      </c>
      <c r="N10" s="76">
        <f t="shared" si="175"/>
        <v>466</v>
      </c>
      <c r="O10" s="76">
        <f t="shared" si="175"/>
        <v>43984</v>
      </c>
      <c r="P10" s="76">
        <f t="shared" si="175"/>
        <v>850271915</v>
      </c>
      <c r="Q10" s="76">
        <f t="shared" si="175"/>
        <v>510163149</v>
      </c>
      <c r="R10" s="76">
        <f t="shared" si="175"/>
        <v>712</v>
      </c>
      <c r="S10" s="76">
        <f t="shared" si="175"/>
        <v>44054</v>
      </c>
      <c r="T10" s="76">
        <f t="shared" si="175"/>
        <v>510163149</v>
      </c>
      <c r="U10" s="76">
        <f t="shared" si="175"/>
        <v>255081574.5</v>
      </c>
      <c r="V10" s="76">
        <f t="shared" si="175"/>
        <v>0</v>
      </c>
      <c r="W10" s="76">
        <f t="shared" si="175"/>
        <v>0</v>
      </c>
      <c r="X10" s="76">
        <f t="shared" si="175"/>
        <v>0</v>
      </c>
      <c r="Y10" s="76">
        <f t="shared" si="175"/>
        <v>85027191.5</v>
      </c>
      <c r="Z10" s="76">
        <f t="shared" si="175"/>
        <v>0</v>
      </c>
      <c r="AA10" s="76">
        <f t="shared" si="175"/>
        <v>0</v>
      </c>
      <c r="AB10" s="76">
        <f t="shared" si="175"/>
        <v>0</v>
      </c>
      <c r="AC10" s="76">
        <f t="shared" si="175"/>
        <v>1360435064</v>
      </c>
      <c r="AD10" s="76">
        <f t="shared" si="175"/>
        <v>340108766</v>
      </c>
      <c r="AE10" s="77"/>
      <c r="AF10" s="75">
        <f>SUM(AF9:AF9)</f>
        <v>1643</v>
      </c>
      <c r="AG10" s="76" t="e">
        <f>SUM(#REF!)</f>
        <v>#REF!</v>
      </c>
      <c r="AH10" s="76">
        <f>SUM(AH9:AH9)</f>
        <v>190867310</v>
      </c>
      <c r="AI10" s="76" t="e">
        <f>SUM(#REF!)</f>
        <v>#REF!</v>
      </c>
      <c r="AJ10" s="75">
        <f t="shared" ref="AJ10:AV10" si="176">SUM(AJ9:AJ9)</f>
        <v>0</v>
      </c>
      <c r="AK10" s="76">
        <f t="shared" si="176"/>
        <v>0</v>
      </c>
      <c r="AL10" s="75">
        <f t="shared" si="176"/>
        <v>0</v>
      </c>
      <c r="AM10" s="76">
        <f t="shared" si="176"/>
        <v>0</v>
      </c>
      <c r="AN10" s="75">
        <f t="shared" si="176"/>
        <v>0</v>
      </c>
      <c r="AO10" s="76">
        <f t="shared" si="176"/>
        <v>0</v>
      </c>
      <c r="AP10" s="75">
        <f t="shared" si="176"/>
        <v>0</v>
      </c>
      <c r="AQ10" s="76">
        <f t="shared" si="176"/>
        <v>0</v>
      </c>
      <c r="AR10" s="76">
        <f t="shared" si="176"/>
        <v>0</v>
      </c>
      <c r="AS10" s="76">
        <f t="shared" si="176"/>
        <v>0</v>
      </c>
      <c r="AT10" s="76">
        <f t="shared" si="176"/>
        <v>190867310</v>
      </c>
      <c r="AU10" s="76">
        <f t="shared" si="176"/>
        <v>11452038.6</v>
      </c>
      <c r="AV10" s="76">
        <f t="shared" si="176"/>
        <v>202319348.59999999</v>
      </c>
      <c r="AW10" s="78">
        <f t="shared" si="23"/>
        <v>0.14871665245464447</v>
      </c>
      <c r="AX10" s="76">
        <f>SUM(AX9:AX9)</f>
        <v>0</v>
      </c>
      <c r="AY10" s="78">
        <f>SUM(AY9:AY9)</f>
        <v>0</v>
      </c>
      <c r="AZ10" s="76">
        <f>SUM(AZ9:AZ9)</f>
        <v>202319348.59999999</v>
      </c>
      <c r="BA10" s="79"/>
      <c r="BB10" s="76">
        <f t="shared" ref="BB10:BP10" si="177">SUM(BB9:BB9)</f>
        <v>1700543830</v>
      </c>
      <c r="BC10" s="75">
        <f t="shared" si="177"/>
        <v>1643</v>
      </c>
      <c r="BD10" s="76">
        <f t="shared" si="177"/>
        <v>190867310</v>
      </c>
      <c r="BE10" s="75">
        <f t="shared" si="177"/>
        <v>0</v>
      </c>
      <c r="BF10" s="76">
        <f t="shared" si="177"/>
        <v>0</v>
      </c>
      <c r="BG10" s="75">
        <f t="shared" si="177"/>
        <v>0</v>
      </c>
      <c r="BH10" s="76">
        <f t="shared" si="177"/>
        <v>0</v>
      </c>
      <c r="BI10" s="75">
        <f t="shared" si="177"/>
        <v>0</v>
      </c>
      <c r="BJ10" s="76">
        <f t="shared" si="177"/>
        <v>0</v>
      </c>
      <c r="BK10" s="75">
        <f t="shared" si="177"/>
        <v>0</v>
      </c>
      <c r="BL10" s="76">
        <f t="shared" si="177"/>
        <v>0</v>
      </c>
      <c r="BM10" s="76">
        <f t="shared" si="177"/>
        <v>0</v>
      </c>
      <c r="BN10" s="76">
        <f t="shared" si="177"/>
        <v>0</v>
      </c>
      <c r="BO10" s="76">
        <f t="shared" si="177"/>
        <v>11452038.6</v>
      </c>
      <c r="BP10" s="76">
        <f t="shared" si="177"/>
        <v>202319348.59999999</v>
      </c>
      <c r="BQ10" s="78">
        <f>+BP10/K10</f>
        <v>0.14871665245464447</v>
      </c>
      <c r="BR10" s="76">
        <f>SUM(BR9:BR9)</f>
        <v>0</v>
      </c>
      <c r="BS10" s="78">
        <f>+BR10/L10</f>
        <v>0</v>
      </c>
      <c r="BT10" s="76">
        <f>SUM(BT9:BT9)</f>
        <v>202319348.59999999</v>
      </c>
      <c r="BU10" s="78">
        <f t="shared" si="45"/>
        <v>0.23794664392743115</v>
      </c>
      <c r="BV10" s="85">
        <f>+BT10/J10</f>
        <v>0.11897332196371557</v>
      </c>
      <c r="BW10" s="76">
        <f>SUM(BW9:BW9)</f>
        <v>1700543829.8810267</v>
      </c>
      <c r="BX10" s="81"/>
      <c r="BY10" s="82">
        <f>SUM(BY9:BY9)</f>
        <v>4744</v>
      </c>
      <c r="BZ10" s="76" t="e">
        <f>SUM(#REF!)</f>
        <v>#REF!</v>
      </c>
      <c r="CA10" s="76">
        <f>SUM(CA9:CA9)</f>
        <v>550983435.67999995</v>
      </c>
      <c r="CB10" s="76" t="e">
        <f>SUM(#REF!)</f>
        <v>#REF!</v>
      </c>
      <c r="CC10" s="82">
        <f t="shared" ref="CC10:CO10" si="178">SUM(CC9:CC9)</f>
        <v>0</v>
      </c>
      <c r="CD10" s="76">
        <f t="shared" si="178"/>
        <v>0</v>
      </c>
      <c r="CE10" s="82">
        <f t="shared" si="178"/>
        <v>0</v>
      </c>
      <c r="CF10" s="76">
        <f t="shared" si="178"/>
        <v>0</v>
      </c>
      <c r="CG10" s="82">
        <f t="shared" si="178"/>
        <v>60</v>
      </c>
      <c r="CH10" s="76">
        <f t="shared" si="178"/>
        <v>222000</v>
      </c>
      <c r="CI10" s="82">
        <f t="shared" si="178"/>
        <v>0</v>
      </c>
      <c r="CJ10" s="76">
        <f t="shared" si="178"/>
        <v>0</v>
      </c>
      <c r="CK10" s="76">
        <f t="shared" si="178"/>
        <v>0</v>
      </c>
      <c r="CL10" s="76">
        <f t="shared" si="178"/>
        <v>222000</v>
      </c>
      <c r="CM10" s="76">
        <f t="shared" si="178"/>
        <v>551205435.67999995</v>
      </c>
      <c r="CN10" s="76">
        <f t="shared" si="178"/>
        <v>33072326.140799996</v>
      </c>
      <c r="CO10" s="76">
        <f t="shared" si="178"/>
        <v>584277761.82079995</v>
      </c>
      <c r="CP10" s="78">
        <f t="shared" si="60"/>
        <v>0.42947861113112262</v>
      </c>
      <c r="CQ10" s="76">
        <f>SUM(CQ9:CQ9)</f>
        <v>0</v>
      </c>
      <c r="CR10" s="78">
        <f t="shared" si="61"/>
        <v>0</v>
      </c>
      <c r="CS10" s="76">
        <f>SUM(CS9:CS9)</f>
        <v>584277761.82079995</v>
      </c>
      <c r="CT10" s="83"/>
      <c r="CU10" s="76">
        <f t="shared" ref="CU10:DI10" si="179">SUM(CU9:CU9)</f>
        <v>1700543830</v>
      </c>
      <c r="CV10" s="75">
        <f t="shared" si="179"/>
        <v>6387</v>
      </c>
      <c r="CW10" s="76">
        <f t="shared" si="179"/>
        <v>754407070</v>
      </c>
      <c r="CX10" s="75">
        <f t="shared" si="179"/>
        <v>0</v>
      </c>
      <c r="CY10" s="76">
        <f t="shared" si="179"/>
        <v>0</v>
      </c>
      <c r="CZ10" s="75">
        <f t="shared" si="179"/>
        <v>0</v>
      </c>
      <c r="DA10" s="76">
        <f t="shared" si="179"/>
        <v>0</v>
      </c>
      <c r="DB10" s="75">
        <f t="shared" si="179"/>
        <v>60</v>
      </c>
      <c r="DC10" s="76">
        <f t="shared" si="179"/>
        <v>222000</v>
      </c>
      <c r="DD10" s="75">
        <f t="shared" si="179"/>
        <v>0</v>
      </c>
      <c r="DE10" s="76">
        <f t="shared" si="179"/>
        <v>0</v>
      </c>
      <c r="DF10" s="76">
        <f t="shared" si="179"/>
        <v>0</v>
      </c>
      <c r="DG10" s="76">
        <f t="shared" si="179"/>
        <v>222000</v>
      </c>
      <c r="DH10" s="76">
        <f t="shared" si="179"/>
        <v>44524364.740799993</v>
      </c>
      <c r="DI10" s="76">
        <f t="shared" si="179"/>
        <v>786597110.42079997</v>
      </c>
      <c r="DJ10" s="80" t="e">
        <f>+DI10/AQ10</f>
        <v>#DIV/0!</v>
      </c>
      <c r="DK10" s="76">
        <f>SUM(DK9:DK9)</f>
        <v>0</v>
      </c>
      <c r="DL10" s="78">
        <f t="shared" ref="DL10" si="180">+BS10+CR10</f>
        <v>0</v>
      </c>
      <c r="DM10" s="76">
        <f>SUM(DM9:DM9)</f>
        <v>786597110.42079997</v>
      </c>
      <c r="DN10" s="80">
        <f t="shared" si="82"/>
        <v>0.92511242173722741</v>
      </c>
      <c r="DO10" s="80">
        <f>+DM10/CU10</f>
        <v>0.4625562108686137</v>
      </c>
      <c r="DP10" s="76">
        <f>SUM(DP9:DP9)</f>
        <v>913946719.57920003</v>
      </c>
      <c r="DQ10" s="84"/>
      <c r="DR10" s="82">
        <f>SUM(DR9:DR9)</f>
        <v>5142</v>
      </c>
      <c r="DS10" s="76" t="e">
        <f>SUM(#REF!)</f>
        <v>#REF!</v>
      </c>
      <c r="DT10" s="76">
        <f>SUM(DT9:DT9)</f>
        <v>598163718</v>
      </c>
      <c r="DU10" s="76" t="e">
        <f>SUM(#REF!)</f>
        <v>#REF!</v>
      </c>
      <c r="DV10" s="82">
        <f t="shared" ref="DV10:EH10" si="181">SUM(DV9:DV9)</f>
        <v>0</v>
      </c>
      <c r="DW10" s="76">
        <f t="shared" si="181"/>
        <v>0</v>
      </c>
      <c r="DX10" s="82">
        <f t="shared" si="181"/>
        <v>0</v>
      </c>
      <c r="DY10" s="76">
        <f t="shared" si="181"/>
        <v>0</v>
      </c>
      <c r="DZ10" s="82">
        <f t="shared" si="181"/>
        <v>89</v>
      </c>
      <c r="EA10" s="76">
        <f t="shared" si="181"/>
        <v>329300</v>
      </c>
      <c r="EB10" s="82">
        <f t="shared" si="181"/>
        <v>0</v>
      </c>
      <c r="EC10" s="76">
        <f t="shared" si="181"/>
        <v>0</v>
      </c>
      <c r="ED10" s="76">
        <f t="shared" si="181"/>
        <v>0</v>
      </c>
      <c r="EE10" s="76">
        <f t="shared" si="181"/>
        <v>329300</v>
      </c>
      <c r="EF10" s="76">
        <f t="shared" si="181"/>
        <v>598493018</v>
      </c>
      <c r="EG10" s="76">
        <f t="shared" si="181"/>
        <v>35909581.079999998</v>
      </c>
      <c r="EH10" s="76">
        <f t="shared" si="181"/>
        <v>573837953.08000004</v>
      </c>
      <c r="EI10" s="78">
        <f>+EH10/CO10</f>
        <v>0.98213211348611651</v>
      </c>
      <c r="EJ10" s="76">
        <f>SUM(EJ9:EJ9)</f>
        <v>60564646</v>
      </c>
      <c r="EK10" s="85" t="e">
        <f>SUM(#REF!)</f>
        <v>#REF!</v>
      </c>
      <c r="EL10" s="76">
        <f>SUM(EL9:EL9)</f>
        <v>634402599.08000004</v>
      </c>
      <c r="EM10" s="83"/>
      <c r="EN10" s="76">
        <f t="shared" ref="EN10:FB10" si="182">SUM(EN9:EN9)</f>
        <v>1700543830</v>
      </c>
      <c r="EO10" s="75">
        <f t="shared" si="182"/>
        <v>11529</v>
      </c>
      <c r="EP10" s="76">
        <f t="shared" si="182"/>
        <v>1352570788</v>
      </c>
      <c r="EQ10" s="75">
        <f t="shared" si="182"/>
        <v>0</v>
      </c>
      <c r="ER10" s="76">
        <f t="shared" si="182"/>
        <v>0</v>
      </c>
      <c r="ES10" s="75">
        <f t="shared" si="182"/>
        <v>0</v>
      </c>
      <c r="ET10" s="76">
        <f t="shared" si="182"/>
        <v>0</v>
      </c>
      <c r="EU10" s="75">
        <f t="shared" si="182"/>
        <v>149</v>
      </c>
      <c r="EV10" s="76">
        <f t="shared" si="182"/>
        <v>551300</v>
      </c>
      <c r="EW10" s="75">
        <f t="shared" si="182"/>
        <v>0</v>
      </c>
      <c r="EX10" s="76">
        <f t="shared" si="182"/>
        <v>0</v>
      </c>
      <c r="EY10" s="76">
        <f t="shared" si="182"/>
        <v>0</v>
      </c>
      <c r="EZ10" s="76">
        <f t="shared" si="182"/>
        <v>551300</v>
      </c>
      <c r="FA10" s="76">
        <f t="shared" si="182"/>
        <v>80433945.820799991</v>
      </c>
      <c r="FB10" s="76">
        <f t="shared" si="182"/>
        <v>1360435063.5008001</v>
      </c>
      <c r="FC10" s="80">
        <f>+FB10/K10</f>
        <v>0.99999999963305863</v>
      </c>
      <c r="FD10" s="76">
        <f>SUM(FD9:FD9)</f>
        <v>60564646</v>
      </c>
      <c r="FE10" s="78">
        <f>+FD10/L10</f>
        <v>0.1780743457814904</v>
      </c>
      <c r="FF10" s="76">
        <f>SUM(FF9:FF9)</f>
        <v>1420999709.5008001</v>
      </c>
      <c r="FG10" s="78">
        <f t="shared" si="118"/>
        <v>1.6712297377254901</v>
      </c>
      <c r="FH10" s="80">
        <f>+FF10/EN10</f>
        <v>0.83561486886274505</v>
      </c>
      <c r="FI10" s="76">
        <f>SUM(FI9:FI9)</f>
        <v>279544120.49919987</v>
      </c>
      <c r="FJ10" s="84"/>
      <c r="FK10" s="82">
        <f>SUM(FK9:FK9)</f>
        <v>0</v>
      </c>
      <c r="FL10" s="76" t="e">
        <f>SUM(#REF!)</f>
        <v>#REF!</v>
      </c>
      <c r="FM10" s="76">
        <f>SUM(FM9:FM9)</f>
        <v>0</v>
      </c>
      <c r="FN10" s="76" t="e">
        <f>SUM(#REF!)</f>
        <v>#REF!</v>
      </c>
      <c r="FO10" s="82">
        <f t="shared" ref="FO10:GA10" si="183">SUM(FO9:FO9)</f>
        <v>0</v>
      </c>
      <c r="FP10" s="76">
        <f t="shared" si="183"/>
        <v>0</v>
      </c>
      <c r="FQ10" s="82">
        <f t="shared" si="183"/>
        <v>0</v>
      </c>
      <c r="FR10" s="76">
        <f t="shared" si="183"/>
        <v>0</v>
      </c>
      <c r="FS10" s="82">
        <f t="shared" si="183"/>
        <v>0</v>
      </c>
      <c r="FT10" s="76">
        <f t="shared" si="183"/>
        <v>0</v>
      </c>
      <c r="FU10" s="82">
        <f t="shared" si="183"/>
        <v>0</v>
      </c>
      <c r="FV10" s="76">
        <f t="shared" si="183"/>
        <v>0</v>
      </c>
      <c r="FW10" s="76">
        <f t="shared" si="183"/>
        <v>0</v>
      </c>
      <c r="FX10" s="76">
        <f t="shared" si="183"/>
        <v>0</v>
      </c>
      <c r="FY10" s="76">
        <f t="shared" si="183"/>
        <v>0</v>
      </c>
      <c r="FZ10" s="76">
        <f t="shared" si="183"/>
        <v>0</v>
      </c>
      <c r="GA10" s="76">
        <f t="shared" si="183"/>
        <v>0</v>
      </c>
      <c r="GB10" s="78">
        <f t="shared" si="133"/>
        <v>0</v>
      </c>
      <c r="GC10" s="76">
        <f>SUM(GC9:GC9)</f>
        <v>0</v>
      </c>
      <c r="GD10" s="78">
        <f t="shared" si="134"/>
        <v>0</v>
      </c>
      <c r="GE10" s="76">
        <f>SUM(GE9:GE9)</f>
        <v>0</v>
      </c>
      <c r="GF10" s="83"/>
      <c r="GG10" s="76">
        <f t="shared" ref="GG10:GQ10" si="184">SUM(GG9:GG9)</f>
        <v>1700543830</v>
      </c>
      <c r="GH10" s="75">
        <f t="shared" si="184"/>
        <v>11529</v>
      </c>
      <c r="GI10" s="76">
        <f t="shared" si="184"/>
        <v>1352570788</v>
      </c>
      <c r="GJ10" s="75">
        <f t="shared" si="184"/>
        <v>0</v>
      </c>
      <c r="GK10" s="76">
        <f t="shared" si="184"/>
        <v>0</v>
      </c>
      <c r="GL10" s="75">
        <f t="shared" si="184"/>
        <v>0</v>
      </c>
      <c r="GM10" s="76">
        <f t="shared" si="184"/>
        <v>0</v>
      </c>
      <c r="GN10" s="75">
        <f t="shared" si="184"/>
        <v>149</v>
      </c>
      <c r="GO10" s="76">
        <f t="shared" si="184"/>
        <v>551300</v>
      </c>
      <c r="GP10" s="75">
        <f t="shared" si="184"/>
        <v>0</v>
      </c>
      <c r="GQ10" s="76">
        <f t="shared" si="184"/>
        <v>0</v>
      </c>
      <c r="GR10" s="76" t="e">
        <f>SUM(#REF!)</f>
        <v>#REF!</v>
      </c>
      <c r="GS10" s="76">
        <f>SUM(GS9:GS9)</f>
        <v>551300</v>
      </c>
      <c r="GT10" s="76">
        <f>SUM(GT9:GT9)</f>
        <v>80433945.820799991</v>
      </c>
      <c r="GU10" s="76">
        <f>SUM(GU9:GU9)</f>
        <v>1360435063.5008001</v>
      </c>
      <c r="GV10" s="78">
        <f t="shared" si="151"/>
        <v>0.99999999963305863</v>
      </c>
      <c r="GW10" s="76">
        <f>SUM(GW9:GW9)</f>
        <v>60564646</v>
      </c>
      <c r="GX10" s="171">
        <f t="shared" ref="GX10" si="185">+FE10+GD10</f>
        <v>0.1780743457814904</v>
      </c>
      <c r="GY10" s="76">
        <f>SUM(GY9:GY9)</f>
        <v>1420999709.5008001</v>
      </c>
      <c r="GZ10" s="78">
        <f t="shared" si="155"/>
        <v>1.6712297377254901</v>
      </c>
      <c r="HA10" s="80">
        <f t="shared" ref="HA10" si="186">+GY10/GG10</f>
        <v>0.83561486886274505</v>
      </c>
      <c r="HB10" s="76">
        <f>SUM(HB9:HB9)</f>
        <v>279544120.49919987</v>
      </c>
      <c r="HC10" s="86"/>
      <c r="HD10" s="76">
        <f t="shared" ref="HD10:HL10" si="187">SUM(HD9:HD9)</f>
        <v>1700543830</v>
      </c>
      <c r="HE10" s="76">
        <f t="shared" si="187"/>
        <v>1360435064</v>
      </c>
      <c r="HF10" s="76">
        <f t="shared" si="187"/>
        <v>1360435063.5008001</v>
      </c>
      <c r="HG10" s="76">
        <f t="shared" si="187"/>
        <v>0.49919986724853516</v>
      </c>
      <c r="HH10" s="76">
        <f t="shared" si="187"/>
        <v>340108766</v>
      </c>
      <c r="HI10" s="76">
        <f t="shared" si="187"/>
        <v>60564646</v>
      </c>
      <c r="HJ10" s="76">
        <f t="shared" si="187"/>
        <v>279544120</v>
      </c>
      <c r="HK10" s="76">
        <f t="shared" si="187"/>
        <v>1420999709.5008001</v>
      </c>
      <c r="HL10" s="76">
        <f t="shared" si="187"/>
        <v>279544120.49919987</v>
      </c>
      <c r="HM10" s="77"/>
      <c r="HN10" s="148" t="s">
        <v>104</v>
      </c>
      <c r="HO10" s="76">
        <f>SUM(HO9:HO9)</f>
        <v>1700543830</v>
      </c>
      <c r="HP10" s="76">
        <f>SUM(HP9:HP9)</f>
        <v>1420999709.5008001</v>
      </c>
      <c r="HQ10" s="76"/>
      <c r="HR10" s="76">
        <f>SUM(HR9:HR9)</f>
        <v>279544120.49919987</v>
      </c>
      <c r="HS10" s="76">
        <f>SUM(HS9:HS9)</f>
        <v>16772647.229951991</v>
      </c>
      <c r="HT10" s="76">
        <f>SUM(HT9:HT9)</f>
        <v>262771473.26924789</v>
      </c>
      <c r="HU10" s="82">
        <f>SUM(HU9:HU9)</f>
        <v>2212.0672890752412</v>
      </c>
      <c r="HV10" s="82">
        <f>SUM(HV9:HV9)</f>
        <v>1</v>
      </c>
      <c r="HW10" s="76"/>
      <c r="HX10" s="90"/>
      <c r="HY10" s="89" t="e">
        <f>SUM(#REF!)</f>
        <v>#REF!</v>
      </c>
      <c r="HZ10" s="89" t="e">
        <f>SUM(#REF!)</f>
        <v>#REF!</v>
      </c>
      <c r="IA10" s="88" t="e">
        <f t="shared" ref="IA10" si="188">+HY10*118790</f>
        <v>#REF!</v>
      </c>
      <c r="IB10" s="88" t="e">
        <f>SUM(#REF!)</f>
        <v>#REF!</v>
      </c>
      <c r="IC10" s="87" t="e">
        <f t="shared" ref="IC10" si="189">+IB10/HO10</f>
        <v>#REF!</v>
      </c>
    </row>
    <row r="11" spans="1:648" ht="3.75" customHeight="1">
      <c r="D11" s="92"/>
      <c r="AD11" s="93"/>
      <c r="AE11" s="93"/>
      <c r="AF11" s="92"/>
      <c r="AH11" s="94"/>
      <c r="AI11" s="94"/>
      <c r="AJ11" s="94"/>
      <c r="AK11" s="94"/>
      <c r="AL11" s="95"/>
      <c r="AM11" s="94"/>
      <c r="AN11" s="94"/>
      <c r="AO11" s="94"/>
      <c r="AP11" s="96"/>
      <c r="AQ11" s="94"/>
      <c r="AR11" s="94"/>
      <c r="AT11" s="94"/>
      <c r="BE11" s="94"/>
      <c r="BF11" s="94"/>
      <c r="BG11" s="95"/>
      <c r="BH11" s="94"/>
      <c r="BI11" s="94"/>
      <c r="BJ11" s="94"/>
      <c r="BK11" s="96"/>
      <c r="BL11" s="94"/>
      <c r="BM11" s="94"/>
      <c r="BY11" s="94"/>
      <c r="BZ11" s="94"/>
      <c r="CA11" s="97"/>
      <c r="CC11" s="94"/>
      <c r="CD11" s="94"/>
      <c r="CE11" s="95"/>
      <c r="CF11" s="94"/>
      <c r="CG11" s="94"/>
      <c r="CH11" s="94"/>
      <c r="CI11" s="94"/>
      <c r="CJ11" s="94"/>
      <c r="CK11" s="94"/>
      <c r="CL11" s="94"/>
      <c r="CM11" s="94"/>
      <c r="CN11" s="94"/>
      <c r="CS11" s="94"/>
      <c r="CX11" s="94"/>
      <c r="CY11" s="94"/>
      <c r="CZ11" s="95"/>
      <c r="DA11" s="94"/>
      <c r="DB11" s="94"/>
      <c r="DC11" s="94"/>
      <c r="DD11" s="94"/>
      <c r="DE11" s="94"/>
      <c r="DF11" s="94"/>
      <c r="DR11" s="94"/>
      <c r="DS11" s="94"/>
      <c r="DT11" s="97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L11" s="94"/>
      <c r="EQ11" s="94"/>
      <c r="ER11" s="94"/>
      <c r="ES11" s="94"/>
      <c r="ET11" s="94"/>
      <c r="EU11" s="94"/>
      <c r="EV11" s="94"/>
      <c r="EW11" s="94"/>
      <c r="EX11" s="94"/>
      <c r="EY11" s="94"/>
      <c r="FK11" s="94"/>
      <c r="FL11" s="94"/>
      <c r="FM11" s="97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E11" s="94"/>
      <c r="GJ11" s="94"/>
      <c r="GK11" s="94"/>
      <c r="GL11" s="94"/>
      <c r="GM11" s="94"/>
      <c r="GN11" s="94"/>
      <c r="GO11" s="94"/>
      <c r="GP11" s="94"/>
      <c r="GQ11" s="94"/>
      <c r="GR11" s="94"/>
      <c r="HU11" s="98"/>
      <c r="HW11"/>
      <c r="HY11" s="99"/>
    </row>
    <row r="12" spans="1:648" s="104" customFormat="1" ht="24">
      <c r="A12" s="100" t="s">
        <v>105</v>
      </c>
      <c r="B12" s="101"/>
      <c r="C12" s="102"/>
      <c r="D12" s="103"/>
      <c r="I12" s="102"/>
      <c r="AF12" s="103"/>
      <c r="AP12" s="102"/>
      <c r="AS12" s="105"/>
      <c r="AU12" s="105"/>
      <c r="AV12" s="105"/>
      <c r="AW12" s="105"/>
      <c r="AX12" s="102"/>
      <c r="AY12" s="102"/>
      <c r="AZ12" s="105"/>
      <c r="BB12" s="102"/>
      <c r="BC12" s="102"/>
      <c r="BD12" s="102"/>
      <c r="BK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CL12" s="106"/>
      <c r="CO12" s="105"/>
      <c r="CP12" s="107"/>
      <c r="CQ12" s="102"/>
      <c r="CR12" s="102"/>
      <c r="CS12" s="108"/>
      <c r="CU12" s="102"/>
      <c r="CV12" s="102"/>
      <c r="CW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R12" s="109"/>
      <c r="DS12" s="109"/>
      <c r="DT12" s="108"/>
      <c r="EE12" s="106"/>
      <c r="EH12" s="110"/>
      <c r="EI12" s="105"/>
      <c r="EJ12" s="102"/>
      <c r="EK12" s="102"/>
      <c r="EN12" s="102"/>
      <c r="EO12" s="102"/>
      <c r="EP12" s="102"/>
      <c r="EZ12" s="102"/>
      <c r="FA12" s="102"/>
      <c r="FB12" s="111"/>
      <c r="FC12" s="102"/>
      <c r="FD12" s="102"/>
      <c r="FE12" s="102"/>
      <c r="FF12" s="102"/>
      <c r="FG12" s="102"/>
      <c r="FH12" s="102"/>
      <c r="GA12" s="105"/>
      <c r="GB12" s="105"/>
      <c r="GC12" s="102"/>
      <c r="GD12" s="102"/>
      <c r="GG12" s="102"/>
      <c r="GH12" s="102"/>
      <c r="GI12" s="102"/>
      <c r="GS12" s="102"/>
      <c r="GT12" s="102"/>
      <c r="GU12" s="102"/>
      <c r="GV12" s="102"/>
      <c r="GW12" s="102"/>
      <c r="GX12" s="102"/>
      <c r="GY12" s="102"/>
      <c r="GZ12" s="102"/>
      <c r="HA12" s="102"/>
      <c r="HI12" s="102"/>
      <c r="HJ12" s="102"/>
      <c r="HK12" s="102"/>
      <c r="HL12" s="102"/>
      <c r="HM12" s="102"/>
      <c r="HN12" s="200" t="s">
        <v>106</v>
      </c>
      <c r="HO12" s="200"/>
      <c r="HP12" s="200"/>
      <c r="HQ12" s="200"/>
      <c r="HR12" s="200"/>
      <c r="HS12" s="200"/>
      <c r="HT12" s="200"/>
      <c r="HU12" s="200"/>
      <c r="HV12" s="200"/>
      <c r="HW12" s="200"/>
      <c r="HX12" s="112"/>
      <c r="HY12" s="113"/>
      <c r="HZ12" s="112"/>
      <c r="IA12" s="112"/>
    </row>
    <row r="13" spans="1:648" s="169" customFormat="1" ht="34.5" customHeight="1">
      <c r="A13" s="100" t="s">
        <v>107</v>
      </c>
      <c r="B13" s="114">
        <v>44077</v>
      </c>
      <c r="C13" s="156"/>
      <c r="D13" s="157"/>
      <c r="E13" s="158"/>
      <c r="F13" s="159"/>
      <c r="G13" s="159"/>
      <c r="H13" s="151"/>
      <c r="I13" s="160"/>
      <c r="J13" s="152"/>
      <c r="K13" s="152"/>
      <c r="L13" s="152"/>
      <c r="M13" s="159"/>
      <c r="N13" s="159"/>
      <c r="O13" s="159"/>
      <c r="P13" s="159"/>
      <c r="Q13" s="159"/>
      <c r="R13" s="159"/>
      <c r="S13" s="159"/>
      <c r="T13" s="161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7"/>
      <c r="AG13" s="159"/>
      <c r="AH13" s="159"/>
      <c r="AI13" s="159"/>
      <c r="AJ13" s="159"/>
      <c r="AK13" s="159"/>
      <c r="AL13" s="159"/>
      <c r="AM13" s="159"/>
      <c r="AN13" s="159"/>
      <c r="AO13" s="159"/>
      <c r="AP13" s="162"/>
      <c r="AQ13" s="159"/>
      <c r="AR13" s="159"/>
      <c r="AS13" s="153"/>
      <c r="AT13" s="159"/>
      <c r="AU13" s="154"/>
      <c r="AV13" s="154"/>
      <c r="AW13" s="154"/>
      <c r="AX13" s="162"/>
      <c r="AY13" s="162"/>
      <c r="AZ13" s="153"/>
      <c r="BA13" s="159"/>
      <c r="BB13" s="162"/>
      <c r="BC13" s="162"/>
      <c r="BD13" s="162"/>
      <c r="BE13" s="159"/>
      <c r="BF13" s="159"/>
      <c r="BG13" s="159"/>
      <c r="BH13" s="159"/>
      <c r="BI13" s="159"/>
      <c r="BJ13" s="159"/>
      <c r="BK13" s="162"/>
      <c r="BL13" s="159"/>
      <c r="BM13" s="159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61"/>
      <c r="CM13" s="159"/>
      <c r="CN13" s="159"/>
      <c r="CO13" s="154"/>
      <c r="CP13" s="154"/>
      <c r="CQ13" s="162"/>
      <c r="CR13" s="162"/>
      <c r="CS13" s="154"/>
      <c r="CT13" s="159"/>
      <c r="CU13" s="162"/>
      <c r="CV13" s="162"/>
      <c r="CW13" s="162"/>
      <c r="CX13" s="159"/>
      <c r="CY13" s="159"/>
      <c r="CZ13" s="159"/>
      <c r="DA13" s="159"/>
      <c r="DB13" s="159"/>
      <c r="DC13" s="159"/>
      <c r="DD13" s="159"/>
      <c r="DE13" s="159"/>
      <c r="DF13" s="159"/>
      <c r="DG13" s="162"/>
      <c r="DH13" s="162"/>
      <c r="DI13" s="163"/>
      <c r="DJ13" s="162"/>
      <c r="DK13" s="164"/>
      <c r="DL13" s="162"/>
      <c r="DM13" s="164"/>
      <c r="DN13" s="162"/>
      <c r="DO13" s="162"/>
      <c r="DP13" s="163"/>
      <c r="DQ13" s="159"/>
      <c r="DR13" s="159"/>
      <c r="DS13" s="159"/>
      <c r="DT13" s="165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3"/>
      <c r="EF13" s="159"/>
      <c r="EG13" s="159"/>
      <c r="EH13" s="154"/>
      <c r="EI13" s="154"/>
      <c r="EJ13" s="162"/>
      <c r="EK13" s="162"/>
      <c r="EL13" s="159"/>
      <c r="EM13" s="159"/>
      <c r="EN13" s="162"/>
      <c r="EO13" s="162"/>
      <c r="EP13" s="162"/>
      <c r="EQ13" s="159"/>
      <c r="ER13" s="159"/>
      <c r="ES13" s="159"/>
      <c r="ET13" s="159"/>
      <c r="EU13" s="159"/>
      <c r="EV13" s="159"/>
      <c r="EW13" s="159"/>
      <c r="EX13" s="159"/>
      <c r="EY13" s="159"/>
      <c r="EZ13" s="162"/>
      <c r="FA13" s="162"/>
      <c r="FB13" s="163"/>
      <c r="FC13" s="162"/>
      <c r="FD13" s="164"/>
      <c r="FE13" s="162"/>
      <c r="FF13" s="164"/>
      <c r="FG13" s="162"/>
      <c r="FH13" s="162"/>
      <c r="FI13" s="161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4"/>
      <c r="GB13" s="154"/>
      <c r="GC13" s="162"/>
      <c r="GD13" s="162"/>
      <c r="GE13" s="159"/>
      <c r="GF13" s="159"/>
      <c r="GG13" s="162"/>
      <c r="GH13" s="162"/>
      <c r="GI13" s="162"/>
      <c r="GJ13" s="159"/>
      <c r="GK13" s="159"/>
      <c r="GL13" s="159"/>
      <c r="GM13" s="159"/>
      <c r="GN13" s="159"/>
      <c r="GO13" s="159"/>
      <c r="GP13" s="159"/>
      <c r="GQ13" s="159"/>
      <c r="GR13" s="159"/>
      <c r="GS13" s="162"/>
      <c r="GT13" s="162"/>
      <c r="GU13" s="163"/>
      <c r="GV13" s="162"/>
      <c r="GW13" s="166"/>
      <c r="GX13" s="164"/>
      <c r="GY13" s="164"/>
      <c r="GZ13" s="164"/>
      <c r="HA13" s="164"/>
      <c r="HB13" s="161"/>
      <c r="HC13" s="159"/>
      <c r="HD13" s="152"/>
      <c r="HE13" s="155"/>
      <c r="HF13" s="155"/>
      <c r="HG13" s="152"/>
      <c r="HH13" s="155"/>
      <c r="HI13" s="162"/>
      <c r="HJ13" s="162"/>
      <c r="HK13" s="162"/>
      <c r="HL13" s="167"/>
      <c r="HM13" s="167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8"/>
      <c r="HY13" s="168"/>
      <c r="HZ13" s="168"/>
      <c r="IA13" s="168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</row>
    <row r="14" spans="1:648" ht="24">
      <c r="D14" s="117"/>
      <c r="H14" s="118"/>
      <c r="I14" s="119"/>
      <c r="J14" s="120"/>
      <c r="K14" s="120"/>
      <c r="L14" s="120"/>
      <c r="AF14" s="117"/>
      <c r="BB14" s="2"/>
      <c r="CL14" s="107"/>
      <c r="CU14" s="2"/>
      <c r="EE14" s="94"/>
      <c r="EN14" s="2"/>
      <c r="GG14" s="2"/>
      <c r="HC14"/>
      <c r="HD14" s="120"/>
      <c r="HE14" s="120"/>
      <c r="HF14" s="120"/>
      <c r="HG14" s="120"/>
      <c r="HH14" s="120"/>
    </row>
    <row r="15" spans="1:648">
      <c r="D15" s="115"/>
      <c r="H15" s="116"/>
      <c r="I15" s="121"/>
      <c r="J15" s="122"/>
      <c r="K15" s="122"/>
      <c r="L15" s="122"/>
      <c r="AF15" s="115"/>
      <c r="CA15" s="123"/>
      <c r="CB15" s="123"/>
      <c r="CL15" s="94"/>
      <c r="DT15" s="123"/>
      <c r="DU15" s="123"/>
      <c r="EE15" s="94"/>
      <c r="FM15" s="123"/>
      <c r="FN15" s="123"/>
      <c r="HD15" s="122"/>
      <c r="HE15" s="122"/>
      <c r="HF15" s="122"/>
      <c r="HG15" s="122"/>
      <c r="HH15" s="122"/>
    </row>
    <row r="16" spans="1:648" ht="21">
      <c r="D16" s="115"/>
      <c r="H16" s="118"/>
      <c r="I16" s="119"/>
      <c r="J16" s="120"/>
      <c r="K16" s="120"/>
      <c r="L16" s="120"/>
      <c r="AF16" s="115"/>
      <c r="CA16" s="124"/>
      <c r="CB16" s="124"/>
      <c r="CL16" s="125"/>
      <c r="DT16" s="124"/>
      <c r="DU16" s="124"/>
      <c r="FM16" s="124"/>
      <c r="FN16" s="124"/>
      <c r="HD16" s="120"/>
      <c r="HE16" s="120"/>
      <c r="HF16" s="120"/>
      <c r="HG16" s="120"/>
      <c r="HH16" s="120"/>
    </row>
    <row r="17" spans="1:648" ht="21">
      <c r="D17" s="115"/>
      <c r="H17" s="116"/>
      <c r="I17" s="121"/>
      <c r="J17" s="122"/>
      <c r="K17" s="122"/>
      <c r="L17" s="122"/>
      <c r="AF17" s="115"/>
      <c r="CL17" s="126"/>
      <c r="HD17" s="122"/>
      <c r="HE17" s="122"/>
      <c r="HF17" s="122"/>
      <c r="HG17" s="122"/>
      <c r="HH17" s="122"/>
    </row>
    <row r="18" spans="1:648" s="2" customFormat="1" ht="21">
      <c r="A18"/>
      <c r="B18"/>
      <c r="D18" s="115"/>
      <c r="E18"/>
      <c r="F18"/>
      <c r="G18"/>
      <c r="H18" s="118"/>
      <c r="I18" s="119"/>
      <c r="J18" s="120"/>
      <c r="K18" s="120"/>
      <c r="L18" s="12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 s="115"/>
      <c r="AG18"/>
      <c r="AH18"/>
      <c r="AI18"/>
      <c r="AJ18"/>
      <c r="AK18"/>
      <c r="AL18"/>
      <c r="AM18"/>
      <c r="AN18"/>
      <c r="AO18"/>
      <c r="AQ18"/>
      <c r="AR18"/>
      <c r="AS18"/>
      <c r="AT18"/>
      <c r="AU18"/>
      <c r="AV18"/>
      <c r="AW18"/>
      <c r="AZ18"/>
      <c r="BA18"/>
      <c r="BB18" s="3"/>
      <c r="BE18"/>
      <c r="BF18"/>
      <c r="BG18"/>
      <c r="BH18"/>
      <c r="BI18"/>
      <c r="BJ18"/>
      <c r="BL18"/>
      <c r="BM18"/>
      <c r="BY18"/>
      <c r="BZ18"/>
      <c r="CA18"/>
      <c r="CB18"/>
      <c r="CC18"/>
      <c r="CD18"/>
      <c r="CE18"/>
      <c r="CF18"/>
      <c r="CG18"/>
      <c r="CH18"/>
      <c r="CI18"/>
      <c r="CJ18"/>
      <c r="CK18" s="4"/>
      <c r="CL18" s="127"/>
      <c r="CM18" s="4"/>
      <c r="CN18" s="4"/>
      <c r="CO18"/>
      <c r="CP18"/>
      <c r="CS18" s="4"/>
      <c r="CT18"/>
      <c r="CU18" s="3"/>
      <c r="CX18"/>
      <c r="CY18"/>
      <c r="CZ18"/>
      <c r="DA18"/>
      <c r="DB18"/>
      <c r="DC18"/>
      <c r="DD18"/>
      <c r="DE18"/>
      <c r="DF18" s="4"/>
      <c r="DQ18"/>
      <c r="DR18" s="4"/>
      <c r="DS18" s="4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L18"/>
      <c r="EM18"/>
      <c r="EN18" s="3"/>
      <c r="EQ18"/>
      <c r="ER18"/>
      <c r="ES18"/>
      <c r="ET18"/>
      <c r="EU18"/>
      <c r="EV18"/>
      <c r="EW18"/>
      <c r="EX18"/>
      <c r="EY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E18"/>
      <c r="GF18"/>
      <c r="GG18" s="3"/>
      <c r="GJ18"/>
      <c r="GK18"/>
      <c r="GL18"/>
      <c r="GM18"/>
      <c r="GN18"/>
      <c r="GO18"/>
      <c r="GP18"/>
      <c r="GQ18"/>
      <c r="GR18"/>
      <c r="HB18"/>
      <c r="HC18" s="4"/>
      <c r="HD18" s="120"/>
      <c r="HE18" s="120"/>
      <c r="HF18" s="120"/>
      <c r="HG18" s="120"/>
      <c r="HH18" s="120"/>
      <c r="HX18" s="5"/>
      <c r="HY18" s="5"/>
      <c r="HZ18" s="5"/>
      <c r="IA18" s="5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</row>
    <row r="19" spans="1:648" s="2" customFormat="1" ht="21">
      <c r="A19"/>
      <c r="B19"/>
      <c r="D19" s="115"/>
      <c r="E19"/>
      <c r="F19"/>
      <c r="G19"/>
      <c r="H19" s="116"/>
      <c r="I19" s="121"/>
      <c r="J19" s="122"/>
      <c r="K19" s="122"/>
      <c r="L19" s="12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115"/>
      <c r="AG19"/>
      <c r="AH19"/>
      <c r="AI19"/>
      <c r="AJ19"/>
      <c r="AK19"/>
      <c r="AL19"/>
      <c r="AM19"/>
      <c r="AN19"/>
      <c r="AO19"/>
      <c r="AQ19"/>
      <c r="AR19"/>
      <c r="AS19"/>
      <c r="AT19"/>
      <c r="AU19"/>
      <c r="AV19"/>
      <c r="AW19"/>
      <c r="AZ19"/>
      <c r="BA19"/>
      <c r="BB19" s="3"/>
      <c r="BE19"/>
      <c r="BF19"/>
      <c r="BG19"/>
      <c r="BH19"/>
      <c r="BI19"/>
      <c r="BJ19"/>
      <c r="BL19"/>
      <c r="BM19"/>
      <c r="BY19"/>
      <c r="BZ19"/>
      <c r="CA19"/>
      <c r="CB19"/>
      <c r="CC19"/>
      <c r="CD19"/>
      <c r="CE19"/>
      <c r="CF19"/>
      <c r="CG19"/>
      <c r="CH19"/>
      <c r="CI19"/>
      <c r="CJ19"/>
      <c r="CK19" s="4"/>
      <c r="CL19" s="128"/>
      <c r="CM19" s="129"/>
      <c r="CN19" s="129"/>
      <c r="CO19"/>
      <c r="CP19"/>
      <c r="CS19" s="127"/>
      <c r="CT19"/>
      <c r="CU19" s="3"/>
      <c r="CX19"/>
      <c r="CY19"/>
      <c r="CZ19"/>
      <c r="DA19"/>
      <c r="DB19"/>
      <c r="DC19"/>
      <c r="DD19"/>
      <c r="DE19"/>
      <c r="DF19" s="4"/>
      <c r="DQ19"/>
      <c r="DR19" s="4"/>
      <c r="DS19" s="4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L19"/>
      <c r="EM19"/>
      <c r="EN19" s="3"/>
      <c r="EQ19"/>
      <c r="ER19"/>
      <c r="ES19"/>
      <c r="ET19"/>
      <c r="EU19"/>
      <c r="EV19"/>
      <c r="EW19"/>
      <c r="EX19"/>
      <c r="EY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E19"/>
      <c r="GF19"/>
      <c r="GG19" s="3"/>
      <c r="GJ19"/>
      <c r="GK19"/>
      <c r="GL19"/>
      <c r="GM19"/>
      <c r="GN19"/>
      <c r="GO19"/>
      <c r="GP19"/>
      <c r="GQ19"/>
      <c r="GR19"/>
      <c r="HB19"/>
      <c r="HC19" s="4"/>
      <c r="HD19" s="122"/>
      <c r="HE19" s="122"/>
      <c r="HF19" s="122"/>
      <c r="HG19" s="122"/>
      <c r="HH19" s="122"/>
      <c r="HX19" s="5"/>
      <c r="HY19" s="5"/>
      <c r="HZ19" s="5"/>
      <c r="IA19" s="5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</row>
    <row r="20" spans="1:648" s="2" customFormat="1" ht="21">
      <c r="A20"/>
      <c r="B20"/>
      <c r="D20" s="115"/>
      <c r="E20"/>
      <c r="F20"/>
      <c r="G20"/>
      <c r="H20" s="118"/>
      <c r="I20" s="119"/>
      <c r="J20" s="120"/>
      <c r="K20" s="120"/>
      <c r="L20" s="1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115"/>
      <c r="AG20"/>
      <c r="AH20"/>
      <c r="AI20"/>
      <c r="AJ20"/>
      <c r="AK20"/>
      <c r="AL20"/>
      <c r="AM20"/>
      <c r="AN20"/>
      <c r="AO20"/>
      <c r="AQ20"/>
      <c r="AR20"/>
      <c r="AS20"/>
      <c r="AT20"/>
      <c r="AU20"/>
      <c r="AV20"/>
      <c r="AW20"/>
      <c r="AZ20"/>
      <c r="BA20"/>
      <c r="BB20" s="3"/>
      <c r="BE20"/>
      <c r="BF20"/>
      <c r="BG20"/>
      <c r="BH20"/>
      <c r="BI20"/>
      <c r="BJ20"/>
      <c r="BL20"/>
      <c r="BM20"/>
      <c r="BY20"/>
      <c r="BZ20"/>
      <c r="CA20"/>
      <c r="CB20"/>
      <c r="CC20"/>
      <c r="CD20"/>
      <c r="CE20"/>
      <c r="CF20"/>
      <c r="CG20"/>
      <c r="CH20"/>
      <c r="CI20"/>
      <c r="CJ20"/>
      <c r="CK20" s="4"/>
      <c r="CL20" s="128"/>
      <c r="CM20" s="129"/>
      <c r="CN20" s="129"/>
      <c r="CO20"/>
      <c r="CP20"/>
      <c r="CS20" s="127"/>
      <c r="CT20"/>
      <c r="CU20" s="3"/>
      <c r="CX20"/>
      <c r="CY20"/>
      <c r="CZ20"/>
      <c r="DA20"/>
      <c r="DB20"/>
      <c r="DC20"/>
      <c r="DD20"/>
      <c r="DE20"/>
      <c r="DF20" s="4"/>
      <c r="DQ20"/>
      <c r="DR20" s="4"/>
      <c r="DS20" s="4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L20"/>
      <c r="EM20"/>
      <c r="EN20" s="3"/>
      <c r="EQ20"/>
      <c r="ER20"/>
      <c r="ES20"/>
      <c r="ET20"/>
      <c r="EU20"/>
      <c r="EV20"/>
      <c r="EW20"/>
      <c r="EX20"/>
      <c r="EY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E20"/>
      <c r="GF20"/>
      <c r="GG20" s="3"/>
      <c r="GJ20"/>
      <c r="GK20"/>
      <c r="GL20"/>
      <c r="GM20"/>
      <c r="GN20"/>
      <c r="GO20"/>
      <c r="GP20"/>
      <c r="GQ20"/>
      <c r="GR20"/>
      <c r="HB20"/>
      <c r="HC20" s="4"/>
      <c r="HD20" s="120"/>
      <c r="HE20" s="120"/>
      <c r="HF20" s="120"/>
      <c r="HG20" s="120"/>
      <c r="HH20" s="120"/>
      <c r="HX20" s="5"/>
      <c r="HY20" s="5"/>
      <c r="HZ20" s="5"/>
      <c r="IA20" s="5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</row>
    <row r="21" spans="1:648" s="2" customFormat="1" ht="21">
      <c r="A21"/>
      <c r="B21"/>
      <c r="D21" s="115"/>
      <c r="E21"/>
      <c r="F21"/>
      <c r="G21"/>
      <c r="H21" s="116"/>
      <c r="I21" s="121"/>
      <c r="J21" s="122"/>
      <c r="K21" s="122"/>
      <c r="L21" s="122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115"/>
      <c r="AG21"/>
      <c r="AH21"/>
      <c r="AI21"/>
      <c r="AJ21"/>
      <c r="AK21"/>
      <c r="AL21"/>
      <c r="AM21"/>
      <c r="AN21"/>
      <c r="AO21"/>
      <c r="AQ21"/>
      <c r="AR21"/>
      <c r="AS21"/>
      <c r="AT21"/>
      <c r="AU21"/>
      <c r="AV21"/>
      <c r="AW21"/>
      <c r="AZ21"/>
      <c r="BA21"/>
      <c r="BB21" s="3"/>
      <c r="BE21"/>
      <c r="BF21"/>
      <c r="BG21"/>
      <c r="BH21"/>
      <c r="BI21"/>
      <c r="BJ21"/>
      <c r="BL21"/>
      <c r="BM21"/>
      <c r="BY21"/>
      <c r="BZ21"/>
      <c r="CA21"/>
      <c r="CB21"/>
      <c r="CC21"/>
      <c r="CD21"/>
      <c r="CE21"/>
      <c r="CF21"/>
      <c r="CG21"/>
      <c r="CH21"/>
      <c r="CI21"/>
      <c r="CJ21"/>
      <c r="CK21" s="4"/>
      <c r="CL21" s="128"/>
      <c r="CM21" s="129"/>
      <c r="CN21" s="129"/>
      <c r="CO21"/>
      <c r="CP21"/>
      <c r="CS21" s="127"/>
      <c r="CT21"/>
      <c r="CU21" s="3"/>
      <c r="CX21"/>
      <c r="CY21"/>
      <c r="CZ21"/>
      <c r="DA21"/>
      <c r="DB21"/>
      <c r="DC21"/>
      <c r="DD21"/>
      <c r="DE21"/>
      <c r="DF21" s="4"/>
      <c r="DQ21"/>
      <c r="DR21" s="4"/>
      <c r="DS21" s="4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L21"/>
      <c r="EM21"/>
      <c r="EN21" s="3"/>
      <c r="EQ21"/>
      <c r="ER21"/>
      <c r="ES21"/>
      <c r="ET21"/>
      <c r="EU21"/>
      <c r="EV21"/>
      <c r="EW21"/>
      <c r="EX21"/>
      <c r="EY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E21"/>
      <c r="GF21"/>
      <c r="GG21" s="3"/>
      <c r="GJ21"/>
      <c r="GK21"/>
      <c r="GL21"/>
      <c r="GM21"/>
      <c r="GN21"/>
      <c r="GO21"/>
      <c r="GP21"/>
      <c r="GQ21"/>
      <c r="GR21"/>
      <c r="HB21"/>
      <c r="HC21" s="4"/>
      <c r="HD21" s="122"/>
      <c r="HE21" s="122"/>
      <c r="HF21" s="122"/>
      <c r="HG21" s="122"/>
      <c r="HH21" s="122"/>
      <c r="HX21" s="5"/>
      <c r="HY21" s="5"/>
      <c r="HZ21" s="5"/>
      <c r="IA21" s="5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</row>
    <row r="22" spans="1:648" s="2" customFormat="1" ht="21">
      <c r="A22"/>
      <c r="B22"/>
      <c r="D22" s="115"/>
      <c r="E22"/>
      <c r="F22"/>
      <c r="G22"/>
      <c r="H22" s="118"/>
      <c r="I22" s="119"/>
      <c r="J22" s="120"/>
      <c r="K22" s="120"/>
      <c r="L22" s="12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115"/>
      <c r="AG22"/>
      <c r="AH22"/>
      <c r="AI22"/>
      <c r="AJ22"/>
      <c r="AK22"/>
      <c r="AL22"/>
      <c r="AM22"/>
      <c r="AN22"/>
      <c r="AO22"/>
      <c r="AQ22"/>
      <c r="AR22"/>
      <c r="AS22"/>
      <c r="AT22"/>
      <c r="AU22"/>
      <c r="AV22"/>
      <c r="AW22"/>
      <c r="AZ22"/>
      <c r="BA22"/>
      <c r="BB22" s="3"/>
      <c r="BE22"/>
      <c r="BF22"/>
      <c r="BG22"/>
      <c r="BH22"/>
      <c r="BI22"/>
      <c r="BJ22"/>
      <c r="BL22"/>
      <c r="BM22"/>
      <c r="BY22"/>
      <c r="BZ22"/>
      <c r="CA22"/>
      <c r="CB22"/>
      <c r="CC22"/>
      <c r="CD22"/>
      <c r="CE22"/>
      <c r="CF22"/>
      <c r="CG22"/>
      <c r="CH22"/>
      <c r="CI22"/>
      <c r="CJ22"/>
      <c r="CK22" s="4"/>
      <c r="CL22" s="128"/>
      <c r="CM22" s="129"/>
      <c r="CN22" s="129"/>
      <c r="CO22"/>
      <c r="CP22"/>
      <c r="CS22" s="127"/>
      <c r="CT22"/>
      <c r="CU22" s="3"/>
      <c r="CX22"/>
      <c r="CY22"/>
      <c r="CZ22"/>
      <c r="DA22"/>
      <c r="DB22"/>
      <c r="DC22"/>
      <c r="DD22"/>
      <c r="DE22"/>
      <c r="DF22" s="4"/>
      <c r="DQ22"/>
      <c r="DR22" s="4"/>
      <c r="DS22" s="4"/>
      <c r="DT22"/>
      <c r="DU22"/>
      <c r="DV22"/>
      <c r="DW22"/>
      <c r="DX22"/>
      <c r="DY22"/>
      <c r="DZ22"/>
      <c r="EA22"/>
      <c r="EB22"/>
      <c r="EC22"/>
      <c r="ED22"/>
      <c r="EE22" s="130"/>
      <c r="EF22" s="130"/>
      <c r="EG22" s="130"/>
      <c r="EH22"/>
      <c r="EI22"/>
      <c r="EL22" s="130"/>
      <c r="EM22"/>
      <c r="EN22" s="3"/>
      <c r="EQ22"/>
      <c r="ER22"/>
      <c r="ES22"/>
      <c r="ET22"/>
      <c r="EU22"/>
      <c r="EV22"/>
      <c r="EW22"/>
      <c r="EX22"/>
      <c r="EY22"/>
      <c r="FI22"/>
      <c r="FJ22"/>
      <c r="FK22" s="131"/>
      <c r="FL22" s="131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E22"/>
      <c r="GF22"/>
      <c r="GG22" s="3"/>
      <c r="GJ22"/>
      <c r="GK22"/>
      <c r="GL22"/>
      <c r="GM22"/>
      <c r="GN22"/>
      <c r="GO22"/>
      <c r="GP22"/>
      <c r="GQ22"/>
      <c r="GR22"/>
      <c r="HB22"/>
      <c r="HC22" s="4"/>
      <c r="HD22" s="120"/>
      <c r="HE22" s="120"/>
      <c r="HF22" s="120"/>
      <c r="HG22" s="120"/>
      <c r="HH22" s="120"/>
      <c r="HX22" s="5"/>
      <c r="HY22" s="5"/>
      <c r="HZ22" s="5"/>
      <c r="IA22" s="5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</row>
    <row r="23" spans="1:648" s="2" customFormat="1" ht="22.5" customHeight="1">
      <c r="A23"/>
      <c r="B23"/>
      <c r="D23" s="115"/>
      <c r="E23"/>
      <c r="F23"/>
      <c r="G23"/>
      <c r="H23" s="116"/>
      <c r="I23" s="121"/>
      <c r="J23" s="122"/>
      <c r="K23" s="122"/>
      <c r="L23" s="1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115"/>
      <c r="AG23"/>
      <c r="AH23"/>
      <c r="AI23"/>
      <c r="AJ23"/>
      <c r="AK23"/>
      <c r="AL23"/>
      <c r="AM23"/>
      <c r="AN23"/>
      <c r="AO23"/>
      <c r="AQ23"/>
      <c r="AR23"/>
      <c r="AS23"/>
      <c r="AT23"/>
      <c r="AU23"/>
      <c r="AV23"/>
      <c r="AW23"/>
      <c r="AZ23"/>
      <c r="BA23"/>
      <c r="BB23" s="3"/>
      <c r="BE23"/>
      <c r="BF23"/>
      <c r="BG23"/>
      <c r="BH23"/>
      <c r="BI23"/>
      <c r="BJ23"/>
      <c r="BL23"/>
      <c r="BM23"/>
      <c r="BY23"/>
      <c r="BZ23"/>
      <c r="CA23"/>
      <c r="CB23"/>
      <c r="CC23"/>
      <c r="CD23"/>
      <c r="CE23"/>
      <c r="CF23"/>
      <c r="CG23"/>
      <c r="CH23"/>
      <c r="CI23"/>
      <c r="CJ23"/>
      <c r="CK23" s="4"/>
      <c r="CL23" s="128"/>
      <c r="CM23" s="129"/>
      <c r="CN23" s="129"/>
      <c r="CO23"/>
      <c r="CP23"/>
      <c r="CS23" s="127"/>
      <c r="CT23"/>
      <c r="CU23" s="3"/>
      <c r="CX23"/>
      <c r="CY23"/>
      <c r="CZ23"/>
      <c r="DA23"/>
      <c r="DB23"/>
      <c r="DC23"/>
      <c r="DD23"/>
      <c r="DE23"/>
      <c r="DF23" s="4"/>
      <c r="DQ23"/>
      <c r="DR23" s="4"/>
      <c r="DS23" s="4"/>
      <c r="DT23"/>
      <c r="DU23"/>
      <c r="DV23"/>
      <c r="DW23"/>
      <c r="DX23"/>
      <c r="DY23"/>
      <c r="DZ23"/>
      <c r="EA23"/>
      <c r="EB23"/>
      <c r="EC23"/>
      <c r="ED23"/>
      <c r="EE23" s="132"/>
      <c r="EF23" s="133"/>
      <c r="EG23" s="133"/>
      <c r="EH23"/>
      <c r="EI23"/>
      <c r="EL23" s="134"/>
      <c r="EM23"/>
      <c r="EN23" s="3"/>
      <c r="EQ23"/>
      <c r="ER23"/>
      <c r="ES23"/>
      <c r="ET23"/>
      <c r="EU23"/>
      <c r="EV23"/>
      <c r="EW23"/>
      <c r="EX23"/>
      <c r="EY23"/>
      <c r="FI23"/>
      <c r="FJ23"/>
      <c r="FK23" s="135"/>
      <c r="FL23" s="135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E23"/>
      <c r="GF23"/>
      <c r="GG23" s="3"/>
      <c r="GJ23"/>
      <c r="GK23"/>
      <c r="GL23"/>
      <c r="GM23"/>
      <c r="GN23"/>
      <c r="GO23"/>
      <c r="GP23"/>
      <c r="GQ23"/>
      <c r="GR23"/>
      <c r="HB23"/>
      <c r="HC23" s="4"/>
      <c r="HD23" s="122"/>
      <c r="HE23" s="122"/>
      <c r="HF23" s="122"/>
      <c r="HG23" s="122"/>
      <c r="HH23" s="122"/>
      <c r="HX23" s="5"/>
      <c r="HY23" s="5"/>
      <c r="HZ23" s="5"/>
      <c r="IA23" s="5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</row>
    <row r="24" spans="1:648" s="2" customFormat="1" ht="21">
      <c r="A24"/>
      <c r="B24"/>
      <c r="D24" s="115"/>
      <c r="E24"/>
      <c r="F24"/>
      <c r="G24"/>
      <c r="H24" s="118"/>
      <c r="I24" s="119"/>
      <c r="J24" s="120"/>
      <c r="K24" s="120"/>
      <c r="L24" s="1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115"/>
      <c r="AG24"/>
      <c r="AH24"/>
      <c r="AI24"/>
      <c r="AJ24"/>
      <c r="AK24"/>
      <c r="AL24"/>
      <c r="AM24"/>
      <c r="AN24"/>
      <c r="AO24"/>
      <c r="AQ24"/>
      <c r="AR24"/>
      <c r="AS24"/>
      <c r="AT24"/>
      <c r="AU24"/>
      <c r="AV24"/>
      <c r="AW24"/>
      <c r="AZ24"/>
      <c r="BA24"/>
      <c r="BB24" s="3"/>
      <c r="BE24"/>
      <c r="BF24"/>
      <c r="BG24"/>
      <c r="BH24"/>
      <c r="BI24"/>
      <c r="BJ24"/>
      <c r="BL24"/>
      <c r="BM24"/>
      <c r="BY24"/>
      <c r="BZ24"/>
      <c r="CA24"/>
      <c r="CB24"/>
      <c r="CC24"/>
      <c r="CD24"/>
      <c r="CE24"/>
      <c r="CF24"/>
      <c r="CG24"/>
      <c r="CH24"/>
      <c r="CI24"/>
      <c r="CJ24"/>
      <c r="CK24" s="4"/>
      <c r="CL24" s="128"/>
      <c r="CM24" s="129"/>
      <c r="CN24" s="129"/>
      <c r="CO24"/>
      <c r="CP24"/>
      <c r="CS24" s="127"/>
      <c r="CT24"/>
      <c r="CU24" s="3"/>
      <c r="CX24"/>
      <c r="CY24"/>
      <c r="CZ24"/>
      <c r="DA24"/>
      <c r="DB24"/>
      <c r="DC24"/>
      <c r="DD24"/>
      <c r="DE24"/>
      <c r="DF24" s="4"/>
      <c r="DQ24"/>
      <c r="DR24" s="4"/>
      <c r="DS24" s="4"/>
      <c r="DT24"/>
      <c r="DU24"/>
      <c r="DV24"/>
      <c r="DW24"/>
      <c r="DX24"/>
      <c r="DY24"/>
      <c r="DZ24"/>
      <c r="EA24"/>
      <c r="EB24"/>
      <c r="EC24"/>
      <c r="ED24"/>
      <c r="EE24" s="136"/>
      <c r="EF24" s="137"/>
      <c r="EG24" s="137"/>
      <c r="EH24"/>
      <c r="EI24"/>
      <c r="EL24" s="138"/>
      <c r="EM24"/>
      <c r="EN24" s="3"/>
      <c r="EQ24"/>
      <c r="ER24"/>
      <c r="ES24"/>
      <c r="ET24"/>
      <c r="EU24"/>
      <c r="EV24"/>
      <c r="EW24"/>
      <c r="EX24"/>
      <c r="EY24"/>
      <c r="FI24"/>
      <c r="FJ24"/>
      <c r="FK24" s="139"/>
      <c r="FL24" s="139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E24"/>
      <c r="GF24"/>
      <c r="GG24" s="3"/>
      <c r="GJ24"/>
      <c r="GK24"/>
      <c r="GL24"/>
      <c r="GM24"/>
      <c r="GN24"/>
      <c r="GO24"/>
      <c r="GP24"/>
      <c r="GQ24"/>
      <c r="GR24"/>
      <c r="HB24"/>
      <c r="HC24" s="4"/>
      <c r="HD24" s="120"/>
      <c r="HE24" s="120"/>
      <c r="HF24" s="120"/>
      <c r="HG24" s="120"/>
      <c r="HH24" s="120"/>
      <c r="HX24" s="5"/>
      <c r="HY24" s="5"/>
      <c r="HZ24" s="5"/>
      <c r="IA24" s="5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</row>
    <row r="25" spans="1:648" s="2" customFormat="1" ht="15" customHeight="1">
      <c r="A25"/>
      <c r="B25"/>
      <c r="D25" s="115"/>
      <c r="E25"/>
      <c r="F25"/>
      <c r="G25"/>
      <c r="H25" s="116"/>
      <c r="I25" s="121"/>
      <c r="J25" s="122"/>
      <c r="K25" s="122"/>
      <c r="L25" s="12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115"/>
      <c r="AG25"/>
      <c r="AH25"/>
      <c r="AI25"/>
      <c r="AJ25"/>
      <c r="AK25"/>
      <c r="AL25"/>
      <c r="AM25"/>
      <c r="AN25"/>
      <c r="AO25"/>
      <c r="AQ25"/>
      <c r="AR25"/>
      <c r="AS25"/>
      <c r="AT25"/>
      <c r="AU25"/>
      <c r="AV25"/>
      <c r="AW25"/>
      <c r="AZ25"/>
      <c r="BA25"/>
      <c r="BB25" s="3"/>
      <c r="BE25"/>
      <c r="BF25"/>
      <c r="BG25"/>
      <c r="BH25"/>
      <c r="BI25"/>
      <c r="BJ25"/>
      <c r="BL25"/>
      <c r="BM25"/>
      <c r="BY25"/>
      <c r="BZ25"/>
      <c r="CA25"/>
      <c r="CB25"/>
      <c r="CC25"/>
      <c r="CD25"/>
      <c r="CE25"/>
      <c r="CF25"/>
      <c r="CG25"/>
      <c r="CH25"/>
      <c r="CI25"/>
      <c r="CJ25"/>
      <c r="CK25" s="4"/>
      <c r="CL25" s="128"/>
      <c r="CM25" s="129"/>
      <c r="CN25" s="129"/>
      <c r="CO25"/>
      <c r="CP25"/>
      <c r="CS25" s="127"/>
      <c r="CT25"/>
      <c r="CU25" s="3"/>
      <c r="CX25"/>
      <c r="CY25"/>
      <c r="CZ25"/>
      <c r="DA25"/>
      <c r="DB25"/>
      <c r="DC25"/>
      <c r="DD25"/>
      <c r="DE25"/>
      <c r="DF25" s="4"/>
      <c r="DQ25"/>
      <c r="DR25" s="4"/>
      <c r="DS25" s="4"/>
      <c r="DT25"/>
      <c r="DU25"/>
      <c r="DV25"/>
      <c r="DW25"/>
      <c r="DX25"/>
      <c r="DY25"/>
      <c r="DZ25"/>
      <c r="EA25"/>
      <c r="EB25"/>
      <c r="EC25"/>
      <c r="ED25"/>
      <c r="EE25" s="132"/>
      <c r="EF25" s="133"/>
      <c r="EG25" s="133"/>
      <c r="EH25"/>
      <c r="EI25"/>
      <c r="EL25" s="134"/>
      <c r="EM25"/>
      <c r="EN25" s="3"/>
      <c r="EQ25"/>
      <c r="ER25"/>
      <c r="ES25"/>
      <c r="ET25"/>
      <c r="EU25"/>
      <c r="EV25"/>
      <c r="EW25"/>
      <c r="EX25"/>
      <c r="EY25"/>
      <c r="FI25"/>
      <c r="FJ25"/>
      <c r="FK25" s="135"/>
      <c r="FL25" s="13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E25"/>
      <c r="GF25"/>
      <c r="GG25" s="3"/>
      <c r="GJ25"/>
      <c r="GK25"/>
      <c r="GL25"/>
      <c r="GM25"/>
      <c r="GN25"/>
      <c r="GO25"/>
      <c r="GP25"/>
      <c r="GQ25"/>
      <c r="GR25"/>
      <c r="HB25"/>
      <c r="HC25" s="4"/>
      <c r="HD25" s="122"/>
      <c r="HE25" s="122"/>
      <c r="HF25" s="122"/>
      <c r="HG25" s="122"/>
      <c r="HH25" s="122"/>
      <c r="HX25" s="5"/>
      <c r="HY25" s="5"/>
      <c r="HZ25" s="5"/>
      <c r="IA25" s="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</row>
    <row r="26" spans="1:648" s="2" customFormat="1" ht="21">
      <c r="A26"/>
      <c r="B26"/>
      <c r="D26" s="115"/>
      <c r="E26"/>
      <c r="F26"/>
      <c r="G26"/>
      <c r="H26" s="118"/>
      <c r="I26" s="119"/>
      <c r="J26" s="120"/>
      <c r="K26" s="120"/>
      <c r="L26" s="12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115"/>
      <c r="AG26"/>
      <c r="AH26"/>
      <c r="AI26"/>
      <c r="AJ26"/>
      <c r="AK26"/>
      <c r="AL26"/>
      <c r="AM26"/>
      <c r="AN26"/>
      <c r="AO26"/>
      <c r="AQ26"/>
      <c r="AR26"/>
      <c r="AS26"/>
      <c r="AT26"/>
      <c r="AU26"/>
      <c r="AV26"/>
      <c r="AW26"/>
      <c r="AZ26"/>
      <c r="BA26"/>
      <c r="BB26" s="3"/>
      <c r="BE26"/>
      <c r="BF26"/>
      <c r="BG26"/>
      <c r="BH26"/>
      <c r="BI26"/>
      <c r="BJ26"/>
      <c r="BL26"/>
      <c r="BM26"/>
      <c r="BY26"/>
      <c r="BZ26"/>
      <c r="CA26"/>
      <c r="CB26"/>
      <c r="CC26"/>
      <c r="CD26"/>
      <c r="CE26"/>
      <c r="CF26"/>
      <c r="CG26"/>
      <c r="CH26"/>
      <c r="CI26"/>
      <c r="CJ26"/>
      <c r="CK26" s="4"/>
      <c r="CL26" s="128"/>
      <c r="CM26" s="129"/>
      <c r="CN26" s="129"/>
      <c r="CO26"/>
      <c r="CP26"/>
      <c r="CS26" s="127"/>
      <c r="CT26"/>
      <c r="CU26" s="3"/>
      <c r="CX26"/>
      <c r="CY26"/>
      <c r="CZ26"/>
      <c r="DA26"/>
      <c r="DB26"/>
      <c r="DC26"/>
      <c r="DD26"/>
      <c r="DE26"/>
      <c r="DF26" s="4"/>
      <c r="DQ26"/>
      <c r="DR26" s="4"/>
      <c r="DS26" s="4"/>
      <c r="DT26"/>
      <c r="DU26"/>
      <c r="DV26"/>
      <c r="DW26"/>
      <c r="DX26"/>
      <c r="DY26"/>
      <c r="DZ26"/>
      <c r="EA26"/>
      <c r="EB26"/>
      <c r="EC26"/>
      <c r="ED26"/>
      <c r="EE26" s="136"/>
      <c r="EF26" s="137"/>
      <c r="EG26" s="137"/>
      <c r="EH26"/>
      <c r="EI26"/>
      <c r="EL26" s="138"/>
      <c r="EM26"/>
      <c r="EN26" s="3"/>
      <c r="EQ26"/>
      <c r="ER26"/>
      <c r="ES26"/>
      <c r="ET26"/>
      <c r="EU26"/>
      <c r="EV26"/>
      <c r="EW26"/>
      <c r="EX26"/>
      <c r="EY26"/>
      <c r="FI26"/>
      <c r="FJ26"/>
      <c r="FK26" s="139"/>
      <c r="FL26" s="139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E26"/>
      <c r="GF26"/>
      <c r="GG26" s="3"/>
      <c r="GJ26"/>
      <c r="GK26"/>
      <c r="GL26"/>
      <c r="GM26"/>
      <c r="GN26"/>
      <c r="GO26"/>
      <c r="GP26"/>
      <c r="GQ26"/>
      <c r="GR26"/>
      <c r="HB26"/>
      <c r="HC26" s="4"/>
      <c r="HD26" s="120"/>
      <c r="HE26" s="120"/>
      <c r="HF26" s="120"/>
      <c r="HG26" s="120"/>
      <c r="HH26" s="120"/>
      <c r="HX26" s="5"/>
      <c r="HY26" s="5"/>
      <c r="HZ26" s="5"/>
      <c r="IA26" s="5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</row>
    <row r="27" spans="1:648" s="2" customFormat="1" ht="21">
      <c r="A27"/>
      <c r="B27"/>
      <c r="D27" s="115"/>
      <c r="E27"/>
      <c r="F27"/>
      <c r="G27"/>
      <c r="H27" s="116"/>
      <c r="I27" s="121"/>
      <c r="J27" s="122"/>
      <c r="K27" s="122"/>
      <c r="L27" s="12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115"/>
      <c r="AG27"/>
      <c r="AH27"/>
      <c r="AI27"/>
      <c r="AJ27"/>
      <c r="AK27"/>
      <c r="AL27"/>
      <c r="AM27"/>
      <c r="AN27"/>
      <c r="AO27"/>
      <c r="AQ27"/>
      <c r="AR27"/>
      <c r="AS27"/>
      <c r="AT27"/>
      <c r="AU27"/>
      <c r="AV27"/>
      <c r="AW27"/>
      <c r="AZ27"/>
      <c r="BA27"/>
      <c r="BB27" s="3"/>
      <c r="BE27"/>
      <c r="BF27"/>
      <c r="BG27"/>
      <c r="BH27"/>
      <c r="BI27"/>
      <c r="BJ27"/>
      <c r="BL27"/>
      <c r="BM27"/>
      <c r="BY27"/>
      <c r="BZ27"/>
      <c r="CA27"/>
      <c r="CB27"/>
      <c r="CC27"/>
      <c r="CD27"/>
      <c r="CE27"/>
      <c r="CF27"/>
      <c r="CG27"/>
      <c r="CH27"/>
      <c r="CI27"/>
      <c r="CJ27"/>
      <c r="CK27" s="4"/>
      <c r="CL27" s="128"/>
      <c r="CM27" s="129"/>
      <c r="CN27" s="129"/>
      <c r="CO27"/>
      <c r="CP27"/>
      <c r="CS27" s="127"/>
      <c r="CT27"/>
      <c r="CU27" s="3"/>
      <c r="CX27"/>
      <c r="CY27"/>
      <c r="CZ27"/>
      <c r="DA27"/>
      <c r="DB27"/>
      <c r="DC27"/>
      <c r="DD27"/>
      <c r="DE27"/>
      <c r="DF27" s="4"/>
      <c r="DQ27"/>
      <c r="DR27" s="4"/>
      <c r="DS27" s="4"/>
      <c r="DT27"/>
      <c r="DU27"/>
      <c r="DV27"/>
      <c r="DW27"/>
      <c r="DX27"/>
      <c r="DY27"/>
      <c r="DZ27"/>
      <c r="EA27"/>
      <c r="EB27"/>
      <c r="EC27"/>
      <c r="ED27"/>
      <c r="EE27" s="132"/>
      <c r="EF27" s="133"/>
      <c r="EG27" s="133"/>
      <c r="EH27"/>
      <c r="EI27"/>
      <c r="EL27" s="134"/>
      <c r="EM27"/>
      <c r="EN27" s="3"/>
      <c r="EQ27"/>
      <c r="ER27"/>
      <c r="ES27"/>
      <c r="ET27"/>
      <c r="EU27"/>
      <c r="EV27"/>
      <c r="EW27"/>
      <c r="EX27"/>
      <c r="EY27"/>
      <c r="FI27"/>
      <c r="FJ27"/>
      <c r="FK27" s="135"/>
      <c r="FL27" s="135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E27"/>
      <c r="GF27"/>
      <c r="GG27" s="3"/>
      <c r="GJ27"/>
      <c r="GK27"/>
      <c r="GL27"/>
      <c r="GM27"/>
      <c r="GN27"/>
      <c r="GO27"/>
      <c r="GP27"/>
      <c r="GQ27"/>
      <c r="GR27"/>
      <c r="HB27"/>
      <c r="HC27" s="4"/>
      <c r="HD27" s="122"/>
      <c r="HE27" s="122"/>
      <c r="HF27" s="122"/>
      <c r="HG27" s="122"/>
      <c r="HH27" s="122"/>
      <c r="HX27" s="5"/>
      <c r="HY27" s="5"/>
      <c r="HZ27" s="5"/>
      <c r="IA27" s="5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</row>
    <row r="28" spans="1:648" s="2" customFormat="1" ht="15" customHeight="1">
      <c r="A28"/>
      <c r="B28"/>
      <c r="D28"/>
      <c r="E28"/>
      <c r="F28"/>
      <c r="G28"/>
      <c r="H28" s="118"/>
      <c r="I28" s="119"/>
      <c r="J28" s="120"/>
      <c r="K28" s="120"/>
      <c r="L28" s="12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Q28"/>
      <c r="AR28"/>
      <c r="AS28"/>
      <c r="AT28"/>
      <c r="AU28"/>
      <c r="AV28"/>
      <c r="AW28"/>
      <c r="AZ28"/>
      <c r="BA28"/>
      <c r="BB28" s="3"/>
      <c r="BE28"/>
      <c r="BF28"/>
      <c r="BG28"/>
      <c r="BH28"/>
      <c r="BI28"/>
      <c r="BJ28"/>
      <c r="BL28"/>
      <c r="BM28"/>
      <c r="BY28"/>
      <c r="BZ28"/>
      <c r="CA28"/>
      <c r="CB28"/>
      <c r="CC28"/>
      <c r="CD28"/>
      <c r="CE28"/>
      <c r="CF28"/>
      <c r="CG28"/>
      <c r="CH28"/>
      <c r="CI28"/>
      <c r="CJ28"/>
      <c r="CK28" s="4"/>
      <c r="CL28" s="128"/>
      <c r="CM28" s="129"/>
      <c r="CN28" s="129"/>
      <c r="CO28"/>
      <c r="CP28"/>
      <c r="CS28" s="127"/>
      <c r="CT28"/>
      <c r="CU28" s="3"/>
      <c r="CX28"/>
      <c r="CY28"/>
      <c r="CZ28"/>
      <c r="DA28"/>
      <c r="DB28"/>
      <c r="DC28"/>
      <c r="DD28"/>
      <c r="DE28"/>
      <c r="DF28" s="4"/>
      <c r="DQ28"/>
      <c r="DR28" s="4"/>
      <c r="DS28" s="4"/>
      <c r="DT28"/>
      <c r="DU28"/>
      <c r="DV28"/>
      <c r="DW28"/>
      <c r="DX28"/>
      <c r="DY28"/>
      <c r="DZ28"/>
      <c r="EA28"/>
      <c r="EB28"/>
      <c r="EC28"/>
      <c r="ED28"/>
      <c r="EE28" s="136"/>
      <c r="EF28" s="137"/>
      <c r="EG28" s="137"/>
      <c r="EH28"/>
      <c r="EI28"/>
      <c r="EL28" s="138"/>
      <c r="EM28"/>
      <c r="EN28" s="3"/>
      <c r="EQ28"/>
      <c r="ER28"/>
      <c r="ES28"/>
      <c r="ET28"/>
      <c r="EU28"/>
      <c r="EV28"/>
      <c r="EW28"/>
      <c r="EX28"/>
      <c r="EY28"/>
      <c r="FI28"/>
      <c r="FJ28"/>
      <c r="FK28" s="139"/>
      <c r="FL28" s="139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E28"/>
      <c r="GF28"/>
      <c r="GG28" s="3"/>
      <c r="GJ28"/>
      <c r="GK28"/>
      <c r="GL28"/>
      <c r="GM28"/>
      <c r="GN28"/>
      <c r="GO28"/>
      <c r="GP28"/>
      <c r="GQ28"/>
      <c r="GR28"/>
      <c r="HB28"/>
      <c r="HC28" s="4"/>
      <c r="HD28" s="120"/>
      <c r="HE28" s="120"/>
      <c r="HF28" s="120"/>
      <c r="HG28" s="120"/>
      <c r="HH28" s="120"/>
      <c r="HX28" s="5"/>
      <c r="HY28" s="5"/>
      <c r="HZ28" s="5"/>
      <c r="IA28" s="5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</row>
    <row r="29" spans="1:648" s="2" customFormat="1" ht="21">
      <c r="A29"/>
      <c r="B29"/>
      <c r="D29"/>
      <c r="E29"/>
      <c r="F29"/>
      <c r="G29"/>
      <c r="H29" s="116"/>
      <c r="I29" s="121"/>
      <c r="J29" s="122"/>
      <c r="K29" s="122"/>
      <c r="L29" s="12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Q29"/>
      <c r="AR29"/>
      <c r="AS29"/>
      <c r="AT29"/>
      <c r="AU29"/>
      <c r="AV29"/>
      <c r="AW29"/>
      <c r="AZ29"/>
      <c r="BA29"/>
      <c r="BB29" s="3"/>
      <c r="BE29"/>
      <c r="BF29"/>
      <c r="BG29"/>
      <c r="BH29"/>
      <c r="BI29"/>
      <c r="BJ29"/>
      <c r="BL29"/>
      <c r="BM29"/>
      <c r="BY29"/>
      <c r="BZ29"/>
      <c r="CA29"/>
      <c r="CB29"/>
      <c r="CC29"/>
      <c r="CD29"/>
      <c r="CE29"/>
      <c r="CF29"/>
      <c r="CG29"/>
      <c r="CH29"/>
      <c r="CI29"/>
      <c r="CJ29"/>
      <c r="CK29" s="4"/>
      <c r="CL29" s="128"/>
      <c r="CM29" s="129"/>
      <c r="CN29" s="129"/>
      <c r="CO29"/>
      <c r="CP29"/>
      <c r="CS29" s="127"/>
      <c r="CT29"/>
      <c r="CU29" s="3"/>
      <c r="CX29"/>
      <c r="CY29"/>
      <c r="CZ29"/>
      <c r="DA29"/>
      <c r="DB29"/>
      <c r="DC29"/>
      <c r="DD29"/>
      <c r="DE29"/>
      <c r="DF29" s="4"/>
      <c r="DQ29"/>
      <c r="DR29" s="4"/>
      <c r="DS29" s="4"/>
      <c r="DT29"/>
      <c r="DU29"/>
      <c r="DV29"/>
      <c r="DW29"/>
      <c r="DX29"/>
      <c r="DY29"/>
      <c r="DZ29"/>
      <c r="EA29"/>
      <c r="EB29"/>
      <c r="EC29"/>
      <c r="ED29"/>
      <c r="EE29" s="132"/>
      <c r="EF29" s="133"/>
      <c r="EG29" s="133"/>
      <c r="EH29"/>
      <c r="EI29"/>
      <c r="EL29" s="134"/>
      <c r="EM29"/>
      <c r="EN29" s="3"/>
      <c r="EQ29"/>
      <c r="ER29"/>
      <c r="ES29"/>
      <c r="ET29"/>
      <c r="EU29"/>
      <c r="EV29"/>
      <c r="EW29"/>
      <c r="EX29"/>
      <c r="EY29"/>
      <c r="FI29"/>
      <c r="FJ29"/>
      <c r="FK29" s="135"/>
      <c r="FL29" s="135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E29"/>
      <c r="GF29"/>
      <c r="GG29" s="3"/>
      <c r="GJ29"/>
      <c r="GK29"/>
      <c r="GL29"/>
      <c r="GM29"/>
      <c r="GN29"/>
      <c r="GO29"/>
      <c r="GP29"/>
      <c r="GQ29"/>
      <c r="GR29"/>
      <c r="HB29"/>
      <c r="HC29" s="4"/>
      <c r="HD29" s="122"/>
      <c r="HE29" s="122"/>
      <c r="HF29" s="122"/>
      <c r="HG29" s="122"/>
      <c r="HH29" s="122"/>
      <c r="HX29" s="5"/>
      <c r="HY29" s="5"/>
      <c r="HZ29" s="5"/>
      <c r="IA29" s="5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</row>
    <row r="30" spans="1:648" s="2" customFormat="1" ht="15" customHeight="1">
      <c r="A30"/>
      <c r="B30"/>
      <c r="D30"/>
      <c r="E30"/>
      <c r="F30"/>
      <c r="G30"/>
      <c r="H30" s="118"/>
      <c r="I30" s="119"/>
      <c r="J30" s="120"/>
      <c r="K30" s="120"/>
      <c r="L30" s="12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Q30"/>
      <c r="AR30"/>
      <c r="AS30"/>
      <c r="AT30"/>
      <c r="AU30"/>
      <c r="AV30"/>
      <c r="AW30"/>
      <c r="AZ30"/>
      <c r="BA30"/>
      <c r="BB30" s="3"/>
      <c r="BE30"/>
      <c r="BF30"/>
      <c r="BG30"/>
      <c r="BH30"/>
      <c r="BI30"/>
      <c r="BJ30"/>
      <c r="BL30"/>
      <c r="BM30"/>
      <c r="BY30"/>
      <c r="BZ30"/>
      <c r="CA30"/>
      <c r="CB30"/>
      <c r="CC30"/>
      <c r="CD30"/>
      <c r="CE30"/>
      <c r="CF30"/>
      <c r="CG30"/>
      <c r="CH30"/>
      <c r="CI30"/>
      <c r="CJ30"/>
      <c r="CK30" s="4"/>
      <c r="CL30" s="128"/>
      <c r="CM30" s="129"/>
      <c r="CN30" s="129"/>
      <c r="CO30"/>
      <c r="CP30"/>
      <c r="CS30" s="127"/>
      <c r="CT30"/>
      <c r="CU30" s="3"/>
      <c r="CX30"/>
      <c r="CY30"/>
      <c r="CZ30"/>
      <c r="DA30"/>
      <c r="DB30"/>
      <c r="DC30"/>
      <c r="DD30"/>
      <c r="DE30"/>
      <c r="DF30" s="4"/>
      <c r="DQ30"/>
      <c r="DR30" s="4"/>
      <c r="DS30" s="4"/>
      <c r="DT30"/>
      <c r="DU30"/>
      <c r="DV30"/>
      <c r="DW30"/>
      <c r="DX30"/>
      <c r="DY30"/>
      <c r="DZ30"/>
      <c r="EA30"/>
      <c r="EB30"/>
      <c r="EC30"/>
      <c r="ED30"/>
      <c r="EE30" s="136"/>
      <c r="EF30" s="137"/>
      <c r="EG30" s="137"/>
      <c r="EH30"/>
      <c r="EI30"/>
      <c r="EL30" s="138"/>
      <c r="EM30"/>
      <c r="EN30" s="3"/>
      <c r="EQ30"/>
      <c r="ER30"/>
      <c r="ES30"/>
      <c r="ET30"/>
      <c r="EU30"/>
      <c r="EV30"/>
      <c r="EW30"/>
      <c r="EX30"/>
      <c r="EY30"/>
      <c r="FI30"/>
      <c r="FJ30"/>
      <c r="FK30" s="139"/>
      <c r="FL30" s="139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E30"/>
      <c r="GF30"/>
      <c r="GG30" s="3"/>
      <c r="GJ30"/>
      <c r="GK30"/>
      <c r="GL30"/>
      <c r="GM30"/>
      <c r="GN30"/>
      <c r="GO30"/>
      <c r="GP30"/>
      <c r="GQ30"/>
      <c r="GR30"/>
      <c r="HB30"/>
      <c r="HC30" s="4"/>
      <c r="HD30" s="120"/>
      <c r="HE30" s="120"/>
      <c r="HF30" s="120"/>
      <c r="HG30" s="120"/>
      <c r="HH30" s="120"/>
      <c r="HX30" s="5"/>
      <c r="HY30" s="5"/>
      <c r="HZ30" s="5"/>
      <c r="IA30" s="5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</row>
    <row r="31" spans="1:648" s="2" customFormat="1" ht="21">
      <c r="A31"/>
      <c r="B31"/>
      <c r="D31"/>
      <c r="E31"/>
      <c r="F31"/>
      <c r="G31"/>
      <c r="H31" s="116"/>
      <c r="I31" s="121"/>
      <c r="J31" s="122"/>
      <c r="K31" s="122"/>
      <c r="L31" s="122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Q31"/>
      <c r="AR31"/>
      <c r="AS31"/>
      <c r="AT31"/>
      <c r="AU31"/>
      <c r="AV31"/>
      <c r="AW31"/>
      <c r="AZ31"/>
      <c r="BA31"/>
      <c r="BB31" s="3"/>
      <c r="BE31"/>
      <c r="BF31"/>
      <c r="BG31"/>
      <c r="BH31"/>
      <c r="BI31"/>
      <c r="BJ31"/>
      <c r="BL31"/>
      <c r="BM31"/>
      <c r="BY31"/>
      <c r="BZ31"/>
      <c r="CA31"/>
      <c r="CB31"/>
      <c r="CC31"/>
      <c r="CD31"/>
      <c r="CE31"/>
      <c r="CF31"/>
      <c r="CG31"/>
      <c r="CH31"/>
      <c r="CI31"/>
      <c r="CJ31"/>
      <c r="CK31" s="4"/>
      <c r="CL31" s="128"/>
      <c r="CM31" s="129"/>
      <c r="CN31" s="129"/>
      <c r="CO31"/>
      <c r="CP31"/>
      <c r="CS31" s="127"/>
      <c r="CT31"/>
      <c r="CU31" s="3"/>
      <c r="CX31"/>
      <c r="CY31"/>
      <c r="CZ31"/>
      <c r="DA31"/>
      <c r="DB31"/>
      <c r="DC31"/>
      <c r="DD31"/>
      <c r="DE31"/>
      <c r="DF31" s="4"/>
      <c r="DQ31"/>
      <c r="DR31" s="4"/>
      <c r="DS31" s="4"/>
      <c r="DT31"/>
      <c r="DU31"/>
      <c r="DV31"/>
      <c r="DW31"/>
      <c r="DX31"/>
      <c r="DY31"/>
      <c r="DZ31"/>
      <c r="EA31"/>
      <c r="EB31"/>
      <c r="EC31"/>
      <c r="ED31"/>
      <c r="EE31" s="132"/>
      <c r="EF31" s="133"/>
      <c r="EG31" s="133"/>
      <c r="EH31"/>
      <c r="EI31"/>
      <c r="EL31" s="134"/>
      <c r="EM31"/>
      <c r="EN31" s="3"/>
      <c r="EQ31"/>
      <c r="ER31"/>
      <c r="ES31"/>
      <c r="ET31"/>
      <c r="EU31"/>
      <c r="EV31"/>
      <c r="EW31"/>
      <c r="EX31"/>
      <c r="EY31"/>
      <c r="FI31"/>
      <c r="FJ31"/>
      <c r="FK31" s="135"/>
      <c r="FL31" s="135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E31"/>
      <c r="GF31"/>
      <c r="GG31" s="3"/>
      <c r="GJ31"/>
      <c r="GK31"/>
      <c r="GL31"/>
      <c r="GM31"/>
      <c r="GN31"/>
      <c r="GO31"/>
      <c r="GP31"/>
      <c r="GQ31"/>
      <c r="GR31"/>
      <c r="HB31"/>
      <c r="HC31" s="4"/>
      <c r="HD31" s="122"/>
      <c r="HE31" s="122"/>
      <c r="HF31" s="122"/>
      <c r="HG31" s="122"/>
      <c r="HH31" s="122"/>
      <c r="HX31" s="5"/>
      <c r="HY31" s="5"/>
      <c r="HZ31" s="5"/>
      <c r="IA31" s="5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</row>
    <row r="32" spans="1:648" s="2" customFormat="1" ht="15" customHeight="1">
      <c r="A32"/>
      <c r="B32"/>
      <c r="D32"/>
      <c r="E32"/>
      <c r="F32"/>
      <c r="G32"/>
      <c r="H32" s="118"/>
      <c r="I32" s="119"/>
      <c r="J32" s="120"/>
      <c r="K32" s="120"/>
      <c r="L32" s="12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Q32"/>
      <c r="AR32"/>
      <c r="AS32"/>
      <c r="AT32"/>
      <c r="AU32"/>
      <c r="AV32"/>
      <c r="AW32"/>
      <c r="AZ32"/>
      <c r="BA32"/>
      <c r="BB32" s="3"/>
      <c r="BE32"/>
      <c r="BF32"/>
      <c r="BG32"/>
      <c r="BH32"/>
      <c r="BI32"/>
      <c r="BJ32"/>
      <c r="BL32"/>
      <c r="BM32"/>
      <c r="BY32"/>
      <c r="BZ32"/>
      <c r="CA32"/>
      <c r="CB32"/>
      <c r="CC32"/>
      <c r="CD32"/>
      <c r="CE32"/>
      <c r="CF32"/>
      <c r="CG32"/>
      <c r="CH32"/>
      <c r="CI32"/>
      <c r="CJ32"/>
      <c r="CK32" s="4"/>
      <c r="CL32" s="128"/>
      <c r="CM32" s="129"/>
      <c r="CN32" s="129"/>
      <c r="CO32"/>
      <c r="CP32"/>
      <c r="CS32" s="127"/>
      <c r="CT32"/>
      <c r="CU32" s="3"/>
      <c r="CX32"/>
      <c r="CY32"/>
      <c r="CZ32"/>
      <c r="DA32"/>
      <c r="DB32"/>
      <c r="DC32"/>
      <c r="DD32"/>
      <c r="DE32"/>
      <c r="DF32" s="4"/>
      <c r="DQ32"/>
      <c r="DR32" s="4"/>
      <c r="DS32" s="4"/>
      <c r="DT32"/>
      <c r="DU32"/>
      <c r="DV32"/>
      <c r="DW32"/>
      <c r="DX32"/>
      <c r="DY32"/>
      <c r="DZ32"/>
      <c r="EA32"/>
      <c r="EB32"/>
      <c r="EC32"/>
      <c r="ED32"/>
      <c r="EE32" s="136"/>
      <c r="EF32" s="137"/>
      <c r="EG32" s="137"/>
      <c r="EH32"/>
      <c r="EI32"/>
      <c r="EL32" s="138"/>
      <c r="EM32"/>
      <c r="EN32" s="3"/>
      <c r="EQ32"/>
      <c r="ER32"/>
      <c r="ES32"/>
      <c r="ET32"/>
      <c r="EU32"/>
      <c r="EV32"/>
      <c r="EW32"/>
      <c r="EX32"/>
      <c r="EY32"/>
      <c r="FI32"/>
      <c r="FJ32"/>
      <c r="FK32" s="139"/>
      <c r="FL32" s="139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E32"/>
      <c r="GF32"/>
      <c r="GG32" s="3"/>
      <c r="GJ32"/>
      <c r="GK32"/>
      <c r="GL32"/>
      <c r="GM32"/>
      <c r="GN32"/>
      <c r="GO32"/>
      <c r="GP32"/>
      <c r="GQ32"/>
      <c r="GR32"/>
      <c r="HB32"/>
      <c r="HC32" s="4"/>
      <c r="HD32" s="120"/>
      <c r="HE32" s="120"/>
      <c r="HF32" s="120"/>
      <c r="HG32" s="120"/>
      <c r="HH32" s="120"/>
      <c r="HX32" s="5"/>
      <c r="HY32" s="5"/>
      <c r="HZ32" s="5"/>
      <c r="IA32" s="5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</row>
    <row r="33" spans="1:648" s="2" customFormat="1" ht="21">
      <c r="A33"/>
      <c r="B33"/>
      <c r="D33"/>
      <c r="E33"/>
      <c r="F33"/>
      <c r="G33"/>
      <c r="H33" s="116"/>
      <c r="I33" s="121"/>
      <c r="J33" s="122"/>
      <c r="K33" s="122"/>
      <c r="L33" s="122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Q33"/>
      <c r="AR33"/>
      <c r="AS33"/>
      <c r="AT33"/>
      <c r="AU33"/>
      <c r="AV33"/>
      <c r="AW33"/>
      <c r="AZ33"/>
      <c r="BA33"/>
      <c r="BB33" s="3"/>
      <c r="BE33"/>
      <c r="BF33"/>
      <c r="BG33"/>
      <c r="BH33"/>
      <c r="BI33"/>
      <c r="BJ33"/>
      <c r="BL33"/>
      <c r="BM33"/>
      <c r="BY33"/>
      <c r="BZ33"/>
      <c r="CA33"/>
      <c r="CB33"/>
      <c r="CC33"/>
      <c r="CD33"/>
      <c r="CE33"/>
      <c r="CF33"/>
      <c r="CG33"/>
      <c r="CH33"/>
      <c r="CI33"/>
      <c r="CJ33"/>
      <c r="CK33" s="4"/>
      <c r="CL33" s="128"/>
      <c r="CM33" s="129"/>
      <c r="CN33" s="129"/>
      <c r="CO33"/>
      <c r="CP33"/>
      <c r="CS33" s="127"/>
      <c r="CT33"/>
      <c r="CU33" s="3"/>
      <c r="CX33"/>
      <c r="CY33"/>
      <c r="CZ33"/>
      <c r="DA33"/>
      <c r="DB33"/>
      <c r="DC33"/>
      <c r="DD33"/>
      <c r="DE33"/>
      <c r="DF33" s="4"/>
      <c r="DQ33"/>
      <c r="DR33" s="4"/>
      <c r="DS33" s="4"/>
      <c r="DT33"/>
      <c r="DU33"/>
      <c r="DV33"/>
      <c r="DW33"/>
      <c r="DX33"/>
      <c r="DY33"/>
      <c r="DZ33"/>
      <c r="EA33"/>
      <c r="EB33"/>
      <c r="EC33"/>
      <c r="ED33"/>
      <c r="EE33" s="132"/>
      <c r="EF33" s="133"/>
      <c r="EG33" s="133"/>
      <c r="EH33"/>
      <c r="EI33"/>
      <c r="EL33" s="134"/>
      <c r="EM33"/>
      <c r="EN33" s="3"/>
      <c r="EQ33"/>
      <c r="ER33"/>
      <c r="ES33"/>
      <c r="ET33"/>
      <c r="EU33"/>
      <c r="EV33"/>
      <c r="EW33"/>
      <c r="EX33"/>
      <c r="EY33"/>
      <c r="FI33"/>
      <c r="FJ33"/>
      <c r="FK33" s="135"/>
      <c r="FL33" s="135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E33"/>
      <c r="GF33"/>
      <c r="GG33" s="3"/>
      <c r="GJ33"/>
      <c r="GK33"/>
      <c r="GL33"/>
      <c r="GM33"/>
      <c r="GN33"/>
      <c r="GO33"/>
      <c r="GP33"/>
      <c r="GQ33"/>
      <c r="GR33"/>
      <c r="HB33"/>
      <c r="HC33" s="4"/>
      <c r="HD33" s="122"/>
      <c r="HE33" s="122"/>
      <c r="HF33" s="122"/>
      <c r="HG33" s="122"/>
      <c r="HH33" s="122"/>
      <c r="HX33" s="5"/>
      <c r="HY33" s="5"/>
      <c r="HZ33" s="5"/>
      <c r="IA33" s="5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</row>
    <row r="34" spans="1:648" s="2" customFormat="1" ht="15" customHeight="1">
      <c r="A34"/>
      <c r="B34"/>
      <c r="D34"/>
      <c r="E34"/>
      <c r="F34"/>
      <c r="G34"/>
      <c r="H34" s="118"/>
      <c r="I34" s="119"/>
      <c r="J34" s="120"/>
      <c r="K34" s="120"/>
      <c r="L34" s="12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Q34"/>
      <c r="AR34"/>
      <c r="AS34"/>
      <c r="AT34"/>
      <c r="AU34"/>
      <c r="AV34"/>
      <c r="AW34"/>
      <c r="AZ34"/>
      <c r="BA34"/>
      <c r="BB34" s="3"/>
      <c r="BE34"/>
      <c r="BF34"/>
      <c r="BG34"/>
      <c r="BH34"/>
      <c r="BI34"/>
      <c r="BJ34"/>
      <c r="BL34"/>
      <c r="BM34"/>
      <c r="BY34"/>
      <c r="BZ34"/>
      <c r="CA34"/>
      <c r="CB34"/>
      <c r="CC34"/>
      <c r="CD34"/>
      <c r="CE34"/>
      <c r="CF34"/>
      <c r="CG34"/>
      <c r="CH34"/>
      <c r="CI34"/>
      <c r="CJ34"/>
      <c r="CK34" s="4"/>
      <c r="CL34" s="128"/>
      <c r="CM34" s="129"/>
      <c r="CN34" s="129"/>
      <c r="CO34"/>
      <c r="CP34"/>
      <c r="CS34" s="127"/>
      <c r="CT34"/>
      <c r="CU34" s="3"/>
      <c r="CX34"/>
      <c r="CY34"/>
      <c r="CZ34"/>
      <c r="DA34"/>
      <c r="DB34"/>
      <c r="DC34"/>
      <c r="DD34"/>
      <c r="DE34"/>
      <c r="DF34" s="4"/>
      <c r="DQ34"/>
      <c r="DR34" s="4"/>
      <c r="DS34" s="4"/>
      <c r="DT34"/>
      <c r="DU34"/>
      <c r="DV34"/>
      <c r="DW34"/>
      <c r="DX34"/>
      <c r="DY34"/>
      <c r="DZ34"/>
      <c r="EA34"/>
      <c r="EB34"/>
      <c r="EC34"/>
      <c r="ED34"/>
      <c r="EE34" s="136"/>
      <c r="EF34" s="137"/>
      <c r="EG34" s="137"/>
      <c r="EH34"/>
      <c r="EI34"/>
      <c r="EL34" s="138"/>
      <c r="EM34"/>
      <c r="EN34" s="3"/>
      <c r="EQ34"/>
      <c r="ER34"/>
      <c r="ES34"/>
      <c r="ET34"/>
      <c r="EU34"/>
      <c r="EV34"/>
      <c r="EW34"/>
      <c r="EX34"/>
      <c r="EY34"/>
      <c r="FI34"/>
      <c r="FJ34"/>
      <c r="FK34" s="139"/>
      <c r="FL34" s="139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E34"/>
      <c r="GF34"/>
      <c r="GG34" s="3"/>
      <c r="GJ34"/>
      <c r="GK34"/>
      <c r="GL34"/>
      <c r="GM34"/>
      <c r="GN34"/>
      <c r="GO34"/>
      <c r="GP34"/>
      <c r="GQ34"/>
      <c r="GR34"/>
      <c r="HB34"/>
      <c r="HC34" s="4"/>
      <c r="HD34" s="120"/>
      <c r="HE34" s="120"/>
      <c r="HF34" s="120"/>
      <c r="HG34" s="120"/>
      <c r="HH34" s="120"/>
      <c r="HX34" s="5"/>
      <c r="HY34" s="5"/>
      <c r="HZ34" s="5"/>
      <c r="IA34" s="5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</row>
    <row r="35" spans="1:648" s="2" customFormat="1">
      <c r="A35"/>
      <c r="B35"/>
      <c r="D35"/>
      <c r="E35"/>
      <c r="F35"/>
      <c r="G35"/>
      <c r="H35" s="116"/>
      <c r="I35" s="121"/>
      <c r="J35" s="122"/>
      <c r="K35" s="122"/>
      <c r="L35" s="122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Q35"/>
      <c r="AR35"/>
      <c r="AS35"/>
      <c r="AT35"/>
      <c r="AU35"/>
      <c r="AV35"/>
      <c r="AW35"/>
      <c r="AZ35"/>
      <c r="BA35"/>
      <c r="BB35" s="3"/>
      <c r="BE35"/>
      <c r="BF35"/>
      <c r="BG35"/>
      <c r="BH35"/>
      <c r="BI35"/>
      <c r="BJ35"/>
      <c r="BL35"/>
      <c r="BM35"/>
      <c r="BY35"/>
      <c r="BZ35"/>
      <c r="CA35"/>
      <c r="CB35"/>
      <c r="CC35"/>
      <c r="CD35"/>
      <c r="CE35"/>
      <c r="CF35"/>
      <c r="CG35"/>
      <c r="CH35"/>
      <c r="CI35"/>
      <c r="CJ35"/>
      <c r="CK35" s="4"/>
      <c r="CL35" s="4"/>
      <c r="CM35" s="4"/>
      <c r="CN35" s="4"/>
      <c r="CO35"/>
      <c r="CP35"/>
      <c r="CS35" s="4"/>
      <c r="CT35"/>
      <c r="CU35" s="3"/>
      <c r="CX35"/>
      <c r="CY35"/>
      <c r="CZ35"/>
      <c r="DA35"/>
      <c r="DB35"/>
      <c r="DC35"/>
      <c r="DD35"/>
      <c r="DE35"/>
      <c r="DF35" s="4"/>
      <c r="DQ35"/>
      <c r="DR35" s="4"/>
      <c r="DS35" s="4"/>
      <c r="DT35"/>
      <c r="DU35"/>
      <c r="DV35"/>
      <c r="DW35"/>
      <c r="DX35"/>
      <c r="DY35"/>
      <c r="DZ35"/>
      <c r="EA35"/>
      <c r="EB35"/>
      <c r="EC35"/>
      <c r="ED35"/>
      <c r="EE35" s="132"/>
      <c r="EF35" s="133"/>
      <c r="EG35" s="133"/>
      <c r="EH35"/>
      <c r="EI35"/>
      <c r="EL35" s="134"/>
      <c r="EM35"/>
      <c r="EN35" s="3"/>
      <c r="EQ35"/>
      <c r="ER35"/>
      <c r="ES35"/>
      <c r="ET35"/>
      <c r="EU35"/>
      <c r="EV35"/>
      <c r="EW35"/>
      <c r="EX35"/>
      <c r="EY35"/>
      <c r="FI35"/>
      <c r="FJ35"/>
      <c r="FK35" s="135"/>
      <c r="FL35" s="1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E35"/>
      <c r="GF35"/>
      <c r="GG35" s="3"/>
      <c r="GJ35"/>
      <c r="GK35"/>
      <c r="GL35"/>
      <c r="GM35"/>
      <c r="GN35"/>
      <c r="GO35"/>
      <c r="GP35"/>
      <c r="GQ35"/>
      <c r="GR35"/>
      <c r="HB35"/>
      <c r="HC35" s="4"/>
      <c r="HD35" s="122"/>
      <c r="HE35" s="122"/>
      <c r="HF35" s="122"/>
      <c r="HG35" s="122"/>
      <c r="HH35" s="122"/>
      <c r="HX35" s="5"/>
      <c r="HY35" s="5"/>
      <c r="HZ35" s="5"/>
      <c r="IA35" s="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</row>
    <row r="36" spans="1:648" s="2" customFormat="1" ht="15" customHeight="1">
      <c r="A36"/>
      <c r="B36"/>
      <c r="D36"/>
      <c r="E36"/>
      <c r="F36"/>
      <c r="G36"/>
      <c r="H36" s="118"/>
      <c r="I36" s="119"/>
      <c r="J36" s="120"/>
      <c r="K36" s="120"/>
      <c r="L36" s="12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Q36"/>
      <c r="AR36"/>
      <c r="AS36"/>
      <c r="AT36"/>
      <c r="AU36"/>
      <c r="AV36"/>
      <c r="AW36"/>
      <c r="AZ36"/>
      <c r="BA36"/>
      <c r="BB36" s="3"/>
      <c r="BE36"/>
      <c r="BF36"/>
      <c r="BG36"/>
      <c r="BH36"/>
      <c r="BI36"/>
      <c r="BJ36"/>
      <c r="BL36"/>
      <c r="BM36"/>
      <c r="BY36"/>
      <c r="BZ36"/>
      <c r="CA36"/>
      <c r="CB36"/>
      <c r="CC36"/>
      <c r="CD36"/>
      <c r="CE36"/>
      <c r="CF36"/>
      <c r="CG36"/>
      <c r="CH36"/>
      <c r="CI36"/>
      <c r="CJ36"/>
      <c r="CK36" s="4"/>
      <c r="CL36" s="4"/>
      <c r="CM36" s="4"/>
      <c r="CN36" s="4"/>
      <c r="CO36"/>
      <c r="CP36"/>
      <c r="CS36" s="4"/>
      <c r="CT36"/>
      <c r="CU36" s="3"/>
      <c r="CX36"/>
      <c r="CY36"/>
      <c r="CZ36"/>
      <c r="DA36"/>
      <c r="DB36"/>
      <c r="DC36"/>
      <c r="DD36"/>
      <c r="DE36"/>
      <c r="DF36" s="4"/>
      <c r="DQ36"/>
      <c r="DR36" s="4"/>
      <c r="DS36" s="4"/>
      <c r="DT36"/>
      <c r="DU36"/>
      <c r="DV36"/>
      <c r="DW36"/>
      <c r="DX36"/>
      <c r="DY36"/>
      <c r="DZ36"/>
      <c r="EA36"/>
      <c r="EB36"/>
      <c r="EC36"/>
      <c r="ED36"/>
      <c r="EE36" s="136"/>
      <c r="EF36" s="137"/>
      <c r="EG36" s="137"/>
      <c r="EH36"/>
      <c r="EI36"/>
      <c r="EL36" s="138"/>
      <c r="EM36"/>
      <c r="EN36" s="3"/>
      <c r="EQ36"/>
      <c r="ER36"/>
      <c r="ES36"/>
      <c r="ET36"/>
      <c r="EU36"/>
      <c r="EV36"/>
      <c r="EW36"/>
      <c r="EX36"/>
      <c r="EY36"/>
      <c r="FI36"/>
      <c r="FJ36"/>
      <c r="FK36" s="139"/>
      <c r="FL36" s="139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E36"/>
      <c r="GF36"/>
      <c r="GG36" s="3"/>
      <c r="GJ36"/>
      <c r="GK36"/>
      <c r="GL36"/>
      <c r="GM36"/>
      <c r="GN36"/>
      <c r="GO36"/>
      <c r="GP36"/>
      <c r="GQ36"/>
      <c r="GR36"/>
      <c r="HB36"/>
      <c r="HC36" s="4"/>
      <c r="HD36" s="120"/>
      <c r="HE36" s="120"/>
      <c r="HF36" s="120"/>
      <c r="HG36" s="120"/>
      <c r="HH36" s="120"/>
      <c r="HX36" s="5"/>
      <c r="HY36" s="5"/>
      <c r="HZ36" s="5"/>
      <c r="IA36" s="5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</row>
    <row r="37" spans="1:648" s="2" customFormat="1">
      <c r="A37"/>
      <c r="B37"/>
      <c r="D37"/>
      <c r="E37"/>
      <c r="F37"/>
      <c r="G37"/>
      <c r="H37" s="116"/>
      <c r="I37" s="121"/>
      <c r="J37" s="122"/>
      <c r="K37" s="122"/>
      <c r="L37" s="122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Q37"/>
      <c r="AR37"/>
      <c r="AS37"/>
      <c r="AT37"/>
      <c r="AU37"/>
      <c r="AV37"/>
      <c r="AW37"/>
      <c r="AZ37"/>
      <c r="BA37"/>
      <c r="BB37" s="3"/>
      <c r="BE37"/>
      <c r="BF37"/>
      <c r="BG37"/>
      <c r="BH37"/>
      <c r="BI37"/>
      <c r="BJ37"/>
      <c r="BL37"/>
      <c r="BM37"/>
      <c r="BY37"/>
      <c r="BZ37"/>
      <c r="CA37"/>
      <c r="CB37"/>
      <c r="CC37"/>
      <c r="CD37"/>
      <c r="CE37"/>
      <c r="CF37"/>
      <c r="CG37"/>
      <c r="CH37"/>
      <c r="CI37"/>
      <c r="CJ37"/>
      <c r="CK37" s="4"/>
      <c r="CL37" s="4"/>
      <c r="CM37" s="4"/>
      <c r="CN37" s="4"/>
      <c r="CO37"/>
      <c r="CP37"/>
      <c r="CS37" s="4"/>
      <c r="CT37"/>
      <c r="CU37" s="3"/>
      <c r="CX37"/>
      <c r="CY37"/>
      <c r="CZ37"/>
      <c r="DA37"/>
      <c r="DB37"/>
      <c r="DC37"/>
      <c r="DD37"/>
      <c r="DE37"/>
      <c r="DF37" s="4"/>
      <c r="DQ37"/>
      <c r="DR37" s="4"/>
      <c r="DS37" s="4"/>
      <c r="DT37"/>
      <c r="DU37"/>
      <c r="DV37"/>
      <c r="DW37"/>
      <c r="DX37"/>
      <c r="DY37"/>
      <c r="DZ37"/>
      <c r="EA37"/>
      <c r="EB37"/>
      <c r="EC37"/>
      <c r="ED37"/>
      <c r="EE37" s="132"/>
      <c r="EF37" s="133"/>
      <c r="EG37" s="133"/>
      <c r="EH37"/>
      <c r="EI37"/>
      <c r="EL37" s="134"/>
      <c r="EM37"/>
      <c r="EN37" s="3"/>
      <c r="EQ37"/>
      <c r="ER37"/>
      <c r="ES37"/>
      <c r="ET37"/>
      <c r="EU37"/>
      <c r="EV37"/>
      <c r="EW37"/>
      <c r="EX37"/>
      <c r="EY37"/>
      <c r="FI37"/>
      <c r="FJ37"/>
      <c r="FK37" s="135"/>
      <c r="FL37" s="135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E37"/>
      <c r="GF37"/>
      <c r="GG37" s="3"/>
      <c r="GJ37"/>
      <c r="GK37"/>
      <c r="GL37"/>
      <c r="GM37"/>
      <c r="GN37"/>
      <c r="GO37"/>
      <c r="GP37"/>
      <c r="GQ37"/>
      <c r="GR37"/>
      <c r="HB37"/>
      <c r="HC37" s="4"/>
      <c r="HD37" s="122"/>
      <c r="HE37" s="122"/>
      <c r="HF37" s="122"/>
      <c r="HG37" s="122"/>
      <c r="HH37" s="122"/>
      <c r="HX37" s="5"/>
      <c r="HY37" s="5"/>
      <c r="HZ37" s="5"/>
      <c r="IA37" s="5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</row>
    <row r="38" spans="1:648" s="2" customFormat="1" ht="15" customHeight="1">
      <c r="A38"/>
      <c r="B38"/>
      <c r="D38"/>
      <c r="E38"/>
      <c r="F38"/>
      <c r="G38"/>
      <c r="H38" s="118"/>
      <c r="I38" s="119"/>
      <c r="J38" s="120"/>
      <c r="K38" s="120"/>
      <c r="L38" s="12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Q38"/>
      <c r="AR38"/>
      <c r="AS38"/>
      <c r="AT38"/>
      <c r="AU38"/>
      <c r="AV38"/>
      <c r="AW38"/>
      <c r="AZ38"/>
      <c r="BA38"/>
      <c r="BB38" s="3"/>
      <c r="BE38"/>
      <c r="BF38"/>
      <c r="BG38"/>
      <c r="BH38"/>
      <c r="BI38"/>
      <c r="BJ38"/>
      <c r="BL38"/>
      <c r="BM38"/>
      <c r="BY38"/>
      <c r="BZ38"/>
      <c r="CA38"/>
      <c r="CB38"/>
      <c r="CC38"/>
      <c r="CD38"/>
      <c r="CE38"/>
      <c r="CF38"/>
      <c r="CG38"/>
      <c r="CH38"/>
      <c r="CI38"/>
      <c r="CJ38"/>
      <c r="CK38" s="4"/>
      <c r="CL38" s="4"/>
      <c r="CM38" s="4"/>
      <c r="CN38" s="4"/>
      <c r="CO38"/>
      <c r="CP38"/>
      <c r="CS38" s="4"/>
      <c r="CT38"/>
      <c r="CU38" s="3"/>
      <c r="CX38"/>
      <c r="CY38"/>
      <c r="CZ38"/>
      <c r="DA38"/>
      <c r="DB38"/>
      <c r="DC38"/>
      <c r="DD38"/>
      <c r="DE38"/>
      <c r="DF38" s="4"/>
      <c r="DQ38"/>
      <c r="DR38" s="4"/>
      <c r="DS38" s="4"/>
      <c r="DT38"/>
      <c r="DU38"/>
      <c r="DV38"/>
      <c r="DW38"/>
      <c r="DX38"/>
      <c r="DY38"/>
      <c r="DZ38"/>
      <c r="EA38"/>
      <c r="EB38"/>
      <c r="EC38"/>
      <c r="ED38"/>
      <c r="EE38" s="136"/>
      <c r="EF38" s="137"/>
      <c r="EG38" s="137"/>
      <c r="EH38"/>
      <c r="EI38"/>
      <c r="EL38" s="138"/>
      <c r="EM38"/>
      <c r="EN38" s="3"/>
      <c r="EQ38"/>
      <c r="ER38"/>
      <c r="ES38"/>
      <c r="ET38"/>
      <c r="EU38"/>
      <c r="EV38"/>
      <c r="EW38"/>
      <c r="EX38"/>
      <c r="EY38"/>
      <c r="FI38"/>
      <c r="FJ38"/>
      <c r="FK38" s="139"/>
      <c r="FL38" s="139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E38"/>
      <c r="GF38"/>
      <c r="GG38" s="3"/>
      <c r="GJ38"/>
      <c r="GK38"/>
      <c r="GL38"/>
      <c r="GM38"/>
      <c r="GN38"/>
      <c r="GO38"/>
      <c r="GP38"/>
      <c r="GQ38"/>
      <c r="GR38"/>
      <c r="HB38"/>
      <c r="HC38" s="4"/>
      <c r="HD38" s="120"/>
      <c r="HE38" s="120"/>
      <c r="HF38" s="120"/>
      <c r="HG38" s="120"/>
      <c r="HH38" s="120"/>
      <c r="HX38" s="5"/>
      <c r="HY38" s="5"/>
      <c r="HZ38" s="5"/>
      <c r="IA38" s="5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</row>
    <row r="39" spans="1:648" s="2" customFormat="1">
      <c r="A39"/>
      <c r="B39"/>
      <c r="D39"/>
      <c r="E39"/>
      <c r="F39"/>
      <c r="G39"/>
      <c r="H39" s="116"/>
      <c r="I39" s="121"/>
      <c r="J39" s="122"/>
      <c r="K39" s="122"/>
      <c r="L39" s="122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Q39"/>
      <c r="AR39"/>
      <c r="AS39"/>
      <c r="AT39"/>
      <c r="AU39"/>
      <c r="AV39"/>
      <c r="AW39"/>
      <c r="AZ39"/>
      <c r="BA39"/>
      <c r="BB39" s="3"/>
      <c r="BE39"/>
      <c r="BF39"/>
      <c r="BG39"/>
      <c r="BH39"/>
      <c r="BI39"/>
      <c r="BJ39"/>
      <c r="BL39"/>
      <c r="BM39"/>
      <c r="BY39"/>
      <c r="BZ39"/>
      <c r="CA39"/>
      <c r="CB39"/>
      <c r="CC39"/>
      <c r="CD39"/>
      <c r="CE39"/>
      <c r="CF39"/>
      <c r="CG39"/>
      <c r="CH39"/>
      <c r="CI39"/>
      <c r="CJ39"/>
      <c r="CK39" s="4"/>
      <c r="CL39" s="4"/>
      <c r="CM39" s="4"/>
      <c r="CN39" s="4"/>
      <c r="CO39"/>
      <c r="CP39"/>
      <c r="CS39" s="4"/>
      <c r="CT39"/>
      <c r="CU39" s="3"/>
      <c r="CX39"/>
      <c r="CY39"/>
      <c r="CZ39"/>
      <c r="DA39"/>
      <c r="DB39"/>
      <c r="DC39"/>
      <c r="DD39"/>
      <c r="DE39"/>
      <c r="DF39" s="4"/>
      <c r="DQ39"/>
      <c r="DR39" s="4"/>
      <c r="DS39" s="4"/>
      <c r="DT39"/>
      <c r="DU39"/>
      <c r="DV39"/>
      <c r="DW39"/>
      <c r="DX39"/>
      <c r="DY39"/>
      <c r="DZ39"/>
      <c r="EA39"/>
      <c r="EB39"/>
      <c r="EC39"/>
      <c r="ED39"/>
      <c r="EE39" s="132"/>
      <c r="EF39" s="133"/>
      <c r="EG39" s="133"/>
      <c r="EH39"/>
      <c r="EI39"/>
      <c r="EL39" s="134"/>
      <c r="EM39"/>
      <c r="EN39" s="3"/>
      <c r="EQ39"/>
      <c r="ER39"/>
      <c r="ES39"/>
      <c r="ET39"/>
      <c r="EU39"/>
      <c r="EV39"/>
      <c r="EW39"/>
      <c r="EX39"/>
      <c r="EY39"/>
      <c r="FI39"/>
      <c r="FJ39"/>
      <c r="FK39" s="135"/>
      <c r="FL39" s="135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E39"/>
      <c r="GF39"/>
      <c r="GG39" s="3"/>
      <c r="GJ39"/>
      <c r="GK39"/>
      <c r="GL39"/>
      <c r="GM39"/>
      <c r="GN39"/>
      <c r="GO39"/>
      <c r="GP39"/>
      <c r="GQ39"/>
      <c r="GR39"/>
      <c r="HB39"/>
      <c r="HC39" s="4"/>
      <c r="HD39" s="122"/>
      <c r="HE39" s="122"/>
      <c r="HF39" s="122"/>
      <c r="HG39" s="122"/>
      <c r="HH39" s="122"/>
      <c r="HX39" s="5"/>
      <c r="HY39" s="5"/>
      <c r="HZ39" s="5"/>
      <c r="IA39" s="5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</row>
    <row r="40" spans="1:648" s="2" customFormat="1">
      <c r="A40"/>
      <c r="B40"/>
      <c r="D40"/>
      <c r="E40"/>
      <c r="F40"/>
      <c r="G40"/>
      <c r="H40" s="118"/>
      <c r="I40" s="119"/>
      <c r="J40" s="120"/>
      <c r="K40" s="120"/>
      <c r="L40" s="12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Q40"/>
      <c r="AR40"/>
      <c r="AS40"/>
      <c r="AT40"/>
      <c r="AU40"/>
      <c r="AV40"/>
      <c r="AW40"/>
      <c r="AZ40"/>
      <c r="BA40"/>
      <c r="BB40" s="3"/>
      <c r="BE40"/>
      <c r="BF40"/>
      <c r="BG40"/>
      <c r="BH40"/>
      <c r="BI40"/>
      <c r="BJ40"/>
      <c r="BL40"/>
      <c r="BM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S40"/>
      <c r="CT40"/>
      <c r="CU40" s="3"/>
      <c r="CX40"/>
      <c r="CY40"/>
      <c r="CZ40"/>
      <c r="DA40"/>
      <c r="DB40"/>
      <c r="DC40"/>
      <c r="DD40"/>
      <c r="DE40"/>
      <c r="DF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 s="136"/>
      <c r="EF40" s="137"/>
      <c r="EG40" s="137"/>
      <c r="EH40"/>
      <c r="EI40"/>
      <c r="EL40" s="138"/>
      <c r="EM40"/>
      <c r="EN40" s="3"/>
      <c r="EQ40"/>
      <c r="ER40"/>
      <c r="ES40"/>
      <c r="ET40"/>
      <c r="EU40"/>
      <c r="EV40"/>
      <c r="EW40"/>
      <c r="EX40"/>
      <c r="EY40"/>
      <c r="FI40"/>
      <c r="FJ40"/>
      <c r="FK40" s="139"/>
      <c r="FL40" s="139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E40"/>
      <c r="GF40"/>
      <c r="GG40" s="3"/>
      <c r="GJ40"/>
      <c r="GK40"/>
      <c r="GL40"/>
      <c r="GM40"/>
      <c r="GN40"/>
      <c r="GO40"/>
      <c r="GP40"/>
      <c r="GQ40"/>
      <c r="GR40"/>
      <c r="HB40"/>
      <c r="HC40" s="4"/>
      <c r="HD40" s="120"/>
      <c r="HE40" s="120"/>
      <c r="HF40" s="120"/>
      <c r="HG40" s="120"/>
      <c r="HH40" s="120"/>
      <c r="HX40" s="5"/>
      <c r="HY40" s="5"/>
      <c r="HZ40" s="5"/>
      <c r="IA40" s="5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</row>
    <row r="41" spans="1:648" s="2" customFormat="1">
      <c r="A41"/>
      <c r="B41"/>
      <c r="D41"/>
      <c r="E41"/>
      <c r="F41"/>
      <c r="G41"/>
      <c r="H41" s="116"/>
      <c r="I41" s="121"/>
      <c r="J41" s="122"/>
      <c r="K41" s="122"/>
      <c r="L41" s="122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Q41"/>
      <c r="AR41"/>
      <c r="AS41"/>
      <c r="AT41"/>
      <c r="AU41"/>
      <c r="AV41"/>
      <c r="AW41"/>
      <c r="AZ41"/>
      <c r="BA41"/>
      <c r="BB41" s="3"/>
      <c r="BE41"/>
      <c r="BF41"/>
      <c r="BG41"/>
      <c r="BH41"/>
      <c r="BI41"/>
      <c r="BJ41"/>
      <c r="BL41"/>
      <c r="BM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S41"/>
      <c r="CT41"/>
      <c r="CU41" s="3"/>
      <c r="CX41"/>
      <c r="CY41"/>
      <c r="CZ41"/>
      <c r="DA41"/>
      <c r="DB41"/>
      <c r="DC41"/>
      <c r="DD41"/>
      <c r="DE41"/>
      <c r="DF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 s="132"/>
      <c r="EF41" s="133"/>
      <c r="EG41" s="133"/>
      <c r="EH41"/>
      <c r="EI41"/>
      <c r="EL41" s="134"/>
      <c r="EM41"/>
      <c r="EN41" s="3"/>
      <c r="EQ41"/>
      <c r="ER41"/>
      <c r="ES41"/>
      <c r="ET41"/>
      <c r="EU41"/>
      <c r="EV41"/>
      <c r="EW41"/>
      <c r="EX41"/>
      <c r="EY41"/>
      <c r="FI41"/>
      <c r="FJ41"/>
      <c r="FK41" s="135"/>
      <c r="FL41" s="135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E41"/>
      <c r="GF41"/>
      <c r="GG41" s="3"/>
      <c r="GJ41"/>
      <c r="GK41"/>
      <c r="GL41"/>
      <c r="GM41"/>
      <c r="GN41"/>
      <c r="GO41"/>
      <c r="GP41"/>
      <c r="GQ41"/>
      <c r="GR41"/>
      <c r="HB41"/>
      <c r="HC41" s="4"/>
      <c r="HD41" s="122"/>
      <c r="HE41" s="122"/>
      <c r="HF41" s="122"/>
      <c r="HG41" s="122"/>
      <c r="HH41" s="122"/>
      <c r="HX41" s="5"/>
      <c r="HY41" s="5"/>
      <c r="HZ41" s="5"/>
      <c r="IA41" s="5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</row>
    <row r="42" spans="1:648" s="2" customFormat="1">
      <c r="A42"/>
      <c r="B42"/>
      <c r="D42"/>
      <c r="E42"/>
      <c r="F42"/>
      <c r="G42"/>
      <c r="H42" s="118"/>
      <c r="I42" s="119"/>
      <c r="J42" s="120"/>
      <c r="K42" s="120"/>
      <c r="L42" s="12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Q42"/>
      <c r="AR42"/>
      <c r="AS42"/>
      <c r="AT42"/>
      <c r="AU42"/>
      <c r="AV42"/>
      <c r="AW42"/>
      <c r="AZ42"/>
      <c r="BA42"/>
      <c r="BB42" s="3"/>
      <c r="BE42"/>
      <c r="BF42"/>
      <c r="BG42"/>
      <c r="BH42"/>
      <c r="BI42"/>
      <c r="BJ42"/>
      <c r="BL42"/>
      <c r="BM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S42"/>
      <c r="CT42"/>
      <c r="CU42" s="3"/>
      <c r="CX42"/>
      <c r="CY42"/>
      <c r="CZ42"/>
      <c r="DA42"/>
      <c r="DB42"/>
      <c r="DC42"/>
      <c r="DD42"/>
      <c r="DE42"/>
      <c r="DF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 s="136"/>
      <c r="EF42" s="137"/>
      <c r="EG42" s="137"/>
      <c r="EH42"/>
      <c r="EI42"/>
      <c r="EL42" s="138"/>
      <c r="EM42"/>
      <c r="EN42" s="3"/>
      <c r="EQ42"/>
      <c r="ER42"/>
      <c r="ES42"/>
      <c r="ET42"/>
      <c r="EU42"/>
      <c r="EV42"/>
      <c r="EW42"/>
      <c r="EX42"/>
      <c r="EY42"/>
      <c r="FI42"/>
      <c r="FJ42"/>
      <c r="FK42" s="139"/>
      <c r="FL42" s="139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E42"/>
      <c r="GF42"/>
      <c r="GG42" s="3"/>
      <c r="GJ42"/>
      <c r="GK42"/>
      <c r="GL42"/>
      <c r="GM42"/>
      <c r="GN42"/>
      <c r="GO42"/>
      <c r="GP42"/>
      <c r="GQ42"/>
      <c r="GR42"/>
      <c r="HB42"/>
      <c r="HC42" s="4"/>
      <c r="HD42" s="120"/>
      <c r="HE42" s="120"/>
      <c r="HF42" s="120"/>
      <c r="HG42" s="120"/>
      <c r="HH42" s="120"/>
      <c r="HX42" s="5"/>
      <c r="HY42" s="5"/>
      <c r="HZ42" s="5"/>
      <c r="IA42" s="5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</row>
    <row r="43" spans="1:648" s="2" customFormat="1">
      <c r="A43"/>
      <c r="B43"/>
      <c r="D43"/>
      <c r="E43"/>
      <c r="F43"/>
      <c r="G43"/>
      <c r="H43" s="116"/>
      <c r="I43" s="121"/>
      <c r="J43" s="122"/>
      <c r="K43" s="122"/>
      <c r="L43" s="122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Q43"/>
      <c r="AR43"/>
      <c r="AS43"/>
      <c r="AT43"/>
      <c r="AU43"/>
      <c r="AV43"/>
      <c r="AW43"/>
      <c r="AZ43"/>
      <c r="BA43"/>
      <c r="BB43" s="3"/>
      <c r="BE43"/>
      <c r="BF43"/>
      <c r="BG43"/>
      <c r="BH43"/>
      <c r="BI43"/>
      <c r="BJ43"/>
      <c r="BL43"/>
      <c r="BM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S43"/>
      <c r="CT43"/>
      <c r="CU43" s="3"/>
      <c r="CX43"/>
      <c r="CY43"/>
      <c r="CZ43"/>
      <c r="DA43"/>
      <c r="DB43"/>
      <c r="DC43"/>
      <c r="DD43"/>
      <c r="DE43"/>
      <c r="DF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 s="132"/>
      <c r="EF43" s="133"/>
      <c r="EG43" s="133"/>
      <c r="EH43"/>
      <c r="EI43"/>
      <c r="EL43" s="134"/>
      <c r="EM43"/>
      <c r="EN43" s="3"/>
      <c r="EQ43"/>
      <c r="ER43"/>
      <c r="ES43"/>
      <c r="ET43"/>
      <c r="EU43"/>
      <c r="EV43"/>
      <c r="EW43"/>
      <c r="EX43"/>
      <c r="EY43"/>
      <c r="FI43"/>
      <c r="FJ43"/>
      <c r="FK43" s="135"/>
      <c r="FL43" s="135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E43"/>
      <c r="GF43"/>
      <c r="GG43" s="3"/>
      <c r="GJ43"/>
      <c r="GK43"/>
      <c r="GL43"/>
      <c r="GM43"/>
      <c r="GN43"/>
      <c r="GO43"/>
      <c r="GP43"/>
      <c r="GQ43"/>
      <c r="GR43"/>
      <c r="HB43"/>
      <c r="HC43" s="4"/>
      <c r="HD43" s="122"/>
      <c r="HE43" s="122"/>
      <c r="HF43" s="122"/>
      <c r="HG43" s="122"/>
      <c r="HH43" s="122"/>
      <c r="HX43" s="5"/>
      <c r="HY43" s="5"/>
      <c r="HZ43" s="5"/>
      <c r="IA43" s="5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</row>
    <row r="44" spans="1:648" s="2" customFormat="1" ht="15" customHeight="1">
      <c r="A44"/>
      <c r="B44"/>
      <c r="D44"/>
      <c r="E44"/>
      <c r="F44"/>
      <c r="G44"/>
      <c r="H44" s="118"/>
      <c r="I44" s="119"/>
      <c r="J44" s="120"/>
      <c r="K44" s="120"/>
      <c r="L44" s="12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Q44"/>
      <c r="AR44"/>
      <c r="AS44"/>
      <c r="AT44"/>
      <c r="AU44"/>
      <c r="AV44"/>
      <c r="AW44"/>
      <c r="AZ44"/>
      <c r="BA44"/>
      <c r="BB44" s="3"/>
      <c r="BE44"/>
      <c r="BF44"/>
      <c r="BG44"/>
      <c r="BH44"/>
      <c r="BI44"/>
      <c r="BJ44"/>
      <c r="BL44"/>
      <c r="BM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S44"/>
      <c r="CT44"/>
      <c r="CU44" s="3"/>
      <c r="CX44"/>
      <c r="CY44"/>
      <c r="CZ44"/>
      <c r="DA44"/>
      <c r="DB44"/>
      <c r="DC44"/>
      <c r="DD44"/>
      <c r="DE44"/>
      <c r="DF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 s="136"/>
      <c r="EF44" s="137"/>
      <c r="EG44" s="137"/>
      <c r="EH44"/>
      <c r="EI44"/>
      <c r="EL44" s="138"/>
      <c r="EM44"/>
      <c r="EN44" s="3"/>
      <c r="EQ44"/>
      <c r="ER44"/>
      <c r="ES44"/>
      <c r="ET44"/>
      <c r="EU44"/>
      <c r="EV44"/>
      <c r="EW44"/>
      <c r="EX44"/>
      <c r="EY44"/>
      <c r="FI44"/>
      <c r="FJ44"/>
      <c r="FK44" s="139"/>
      <c r="FL44" s="139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E44"/>
      <c r="GF44"/>
      <c r="GG44" s="3"/>
      <c r="GJ44"/>
      <c r="GK44"/>
      <c r="GL44"/>
      <c r="GM44"/>
      <c r="GN44"/>
      <c r="GO44"/>
      <c r="GP44"/>
      <c r="GQ44"/>
      <c r="GR44"/>
      <c r="HB44"/>
      <c r="HC44" s="4"/>
      <c r="HD44" s="120"/>
      <c r="HE44" s="120"/>
      <c r="HF44" s="120"/>
      <c r="HG44" s="120"/>
      <c r="HH44" s="120"/>
      <c r="HX44" s="5"/>
      <c r="HY44" s="5"/>
      <c r="HZ44" s="5"/>
      <c r="IA44" s="5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</row>
    <row r="45" spans="1:648" s="2" customFormat="1">
      <c r="A45"/>
      <c r="B45"/>
      <c r="D45"/>
      <c r="E45"/>
      <c r="F45"/>
      <c r="G45"/>
      <c r="H45" s="116"/>
      <c r="I45" s="121"/>
      <c r="J45" s="122"/>
      <c r="K45" s="122"/>
      <c r="L45" s="122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Q45"/>
      <c r="AR45"/>
      <c r="AS45"/>
      <c r="AT45"/>
      <c r="AU45"/>
      <c r="AV45"/>
      <c r="AW45"/>
      <c r="AZ45"/>
      <c r="BA45"/>
      <c r="BB45" s="3"/>
      <c r="BE45"/>
      <c r="BF45"/>
      <c r="BG45"/>
      <c r="BH45"/>
      <c r="BI45"/>
      <c r="BJ45"/>
      <c r="BL45"/>
      <c r="BM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S45"/>
      <c r="CT45"/>
      <c r="CU45" s="3"/>
      <c r="CX45"/>
      <c r="CY45"/>
      <c r="CZ45"/>
      <c r="DA45"/>
      <c r="DB45"/>
      <c r="DC45"/>
      <c r="DD45"/>
      <c r="DE45"/>
      <c r="DF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 s="132"/>
      <c r="EF45" s="133"/>
      <c r="EG45" s="133"/>
      <c r="EH45"/>
      <c r="EI45"/>
      <c r="EL45" s="134"/>
      <c r="EM45"/>
      <c r="EN45" s="3"/>
      <c r="EQ45"/>
      <c r="ER45"/>
      <c r="ES45"/>
      <c r="ET45"/>
      <c r="EU45"/>
      <c r="EV45"/>
      <c r="EW45"/>
      <c r="EX45"/>
      <c r="EY45"/>
      <c r="FI45"/>
      <c r="FJ45"/>
      <c r="FK45" s="135"/>
      <c r="FL45" s="13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E45"/>
      <c r="GF45"/>
      <c r="GG45" s="3"/>
      <c r="GJ45"/>
      <c r="GK45"/>
      <c r="GL45"/>
      <c r="GM45"/>
      <c r="GN45"/>
      <c r="GO45"/>
      <c r="GP45"/>
      <c r="GQ45"/>
      <c r="GR45"/>
      <c r="HB45"/>
      <c r="HC45" s="4"/>
      <c r="HD45" s="122"/>
      <c r="HE45" s="122"/>
      <c r="HF45" s="122"/>
      <c r="HG45" s="122"/>
      <c r="HH45" s="122"/>
      <c r="HX45" s="5"/>
      <c r="HY45" s="5"/>
      <c r="HZ45" s="5"/>
      <c r="IA45" s="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</row>
    <row r="46" spans="1:648" s="2" customFormat="1" ht="15.75" customHeight="1">
      <c r="A46"/>
      <c r="B46"/>
      <c r="D46"/>
      <c r="E46"/>
      <c r="F46"/>
      <c r="G46"/>
      <c r="H46" s="140"/>
      <c r="I46" s="119"/>
      <c r="J46" s="120"/>
      <c r="K46" s="120"/>
      <c r="L46" s="12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Q46"/>
      <c r="AR46"/>
      <c r="AS46"/>
      <c r="AT46"/>
      <c r="AU46"/>
      <c r="AV46"/>
      <c r="AW46"/>
      <c r="AZ46"/>
      <c r="BA46"/>
      <c r="BB46" s="3"/>
      <c r="BE46"/>
      <c r="BF46"/>
      <c r="BG46"/>
      <c r="BH46"/>
      <c r="BI46"/>
      <c r="BJ46"/>
      <c r="BL46"/>
      <c r="BM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S46"/>
      <c r="CT46"/>
      <c r="CU46" s="3"/>
      <c r="CX46"/>
      <c r="CY46"/>
      <c r="CZ46"/>
      <c r="DA46"/>
      <c r="DB46"/>
      <c r="DC46"/>
      <c r="DD46"/>
      <c r="DE46"/>
      <c r="DF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 s="136"/>
      <c r="EF46" s="137"/>
      <c r="EG46" s="137"/>
      <c r="EH46"/>
      <c r="EI46"/>
      <c r="EL46" s="138"/>
      <c r="EM46"/>
      <c r="EN46" s="3"/>
      <c r="EQ46"/>
      <c r="ER46"/>
      <c r="ES46"/>
      <c r="ET46"/>
      <c r="EU46"/>
      <c r="EV46"/>
      <c r="EW46"/>
      <c r="EX46"/>
      <c r="EY46"/>
      <c r="FI46"/>
      <c r="FJ46"/>
      <c r="FK46" s="139"/>
      <c r="FL46" s="139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E46"/>
      <c r="GF46"/>
      <c r="GG46" s="3"/>
      <c r="GJ46"/>
      <c r="GK46"/>
      <c r="GL46"/>
      <c r="GM46"/>
      <c r="GN46"/>
      <c r="GO46"/>
      <c r="GP46"/>
      <c r="GQ46"/>
      <c r="GR46"/>
      <c r="HB46"/>
      <c r="HC46" s="4"/>
      <c r="HD46" s="120"/>
      <c r="HE46" s="120"/>
      <c r="HF46" s="120"/>
      <c r="HG46" s="120"/>
      <c r="HH46" s="120"/>
      <c r="HX46" s="5"/>
      <c r="HY46" s="5"/>
      <c r="HZ46" s="5"/>
      <c r="IA46" s="5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</row>
    <row r="47" spans="1:648" s="2" customFormat="1">
      <c r="A47"/>
      <c r="B47"/>
      <c r="D47"/>
      <c r="E47"/>
      <c r="F47"/>
      <c r="G47"/>
      <c r="H47" s="140"/>
      <c r="I47" s="121"/>
      <c r="J47" s="122"/>
      <c r="K47" s="122"/>
      <c r="L47" s="122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Q47"/>
      <c r="AR47"/>
      <c r="AS47"/>
      <c r="AT47"/>
      <c r="AU47"/>
      <c r="AV47"/>
      <c r="AW47"/>
      <c r="AZ47"/>
      <c r="BA47"/>
      <c r="BB47" s="3"/>
      <c r="BE47"/>
      <c r="BF47"/>
      <c r="BG47"/>
      <c r="BH47"/>
      <c r="BI47"/>
      <c r="BJ47"/>
      <c r="BL47"/>
      <c r="BM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S47"/>
      <c r="CT47"/>
      <c r="CU47" s="3"/>
      <c r="CX47"/>
      <c r="CY47"/>
      <c r="CZ47"/>
      <c r="DA47"/>
      <c r="DB47"/>
      <c r="DC47"/>
      <c r="DD47"/>
      <c r="DE47"/>
      <c r="DF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L47"/>
      <c r="EM47"/>
      <c r="EN47" s="3"/>
      <c r="EQ47"/>
      <c r="ER47"/>
      <c r="ES47"/>
      <c r="ET47"/>
      <c r="EU47"/>
      <c r="EV47"/>
      <c r="EW47"/>
      <c r="EX47"/>
      <c r="EY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E47"/>
      <c r="GF47"/>
      <c r="GG47" s="3"/>
      <c r="GJ47"/>
      <c r="GK47"/>
      <c r="GL47"/>
      <c r="GM47"/>
      <c r="GN47"/>
      <c r="GO47"/>
      <c r="GP47"/>
      <c r="GQ47"/>
      <c r="GR47"/>
      <c r="HB47"/>
      <c r="HC47" s="4"/>
      <c r="HD47" s="122"/>
      <c r="HE47" s="122"/>
      <c r="HF47" s="122"/>
      <c r="HG47" s="122"/>
      <c r="HH47" s="122"/>
      <c r="HX47" s="5"/>
      <c r="HY47" s="5"/>
      <c r="HZ47" s="5"/>
      <c r="IA47" s="5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</row>
    <row r="48" spans="1:648" s="2" customFormat="1">
      <c r="A48"/>
      <c r="B48"/>
      <c r="D48"/>
      <c r="E48"/>
      <c r="F48"/>
      <c r="G48"/>
      <c r="H48" s="141"/>
      <c r="I48" s="119"/>
      <c r="J48" s="120"/>
      <c r="K48" s="120"/>
      <c r="L48" s="12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Q48"/>
      <c r="AR48"/>
      <c r="AS48"/>
      <c r="AT48"/>
      <c r="AU48"/>
      <c r="AV48"/>
      <c r="AW48"/>
      <c r="AZ48"/>
      <c r="BA48"/>
      <c r="BB48" s="3"/>
      <c r="BE48"/>
      <c r="BF48"/>
      <c r="BG48"/>
      <c r="BH48"/>
      <c r="BI48"/>
      <c r="BJ48"/>
      <c r="BL48"/>
      <c r="BM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S48"/>
      <c r="CT48"/>
      <c r="CU48" s="3"/>
      <c r="CX48"/>
      <c r="CY48"/>
      <c r="CZ48"/>
      <c r="DA48"/>
      <c r="DB48"/>
      <c r="DC48"/>
      <c r="DD48"/>
      <c r="DE48"/>
      <c r="DF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L48"/>
      <c r="EM48"/>
      <c r="EN48" s="3"/>
      <c r="EQ48"/>
      <c r="ER48"/>
      <c r="ES48"/>
      <c r="ET48"/>
      <c r="EU48"/>
      <c r="EV48"/>
      <c r="EW48"/>
      <c r="EX48"/>
      <c r="EY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E48"/>
      <c r="GF48"/>
      <c r="GG48" s="3"/>
      <c r="GJ48"/>
      <c r="GK48"/>
      <c r="GL48"/>
      <c r="GM48"/>
      <c r="GN48"/>
      <c r="GO48"/>
      <c r="GP48"/>
      <c r="GQ48"/>
      <c r="GR48"/>
      <c r="HB48"/>
      <c r="HC48" s="4"/>
      <c r="HD48" s="120"/>
      <c r="HE48" s="120"/>
      <c r="HF48" s="120"/>
      <c r="HG48" s="120"/>
      <c r="HH48" s="120"/>
      <c r="HX48" s="5"/>
      <c r="HY48" s="5"/>
      <c r="HZ48" s="5"/>
      <c r="IA48" s="5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</row>
    <row r="49" spans="1:648" s="2" customFormat="1">
      <c r="A49"/>
      <c r="B49"/>
      <c r="D49"/>
      <c r="E49"/>
      <c r="F49"/>
      <c r="G49"/>
      <c r="H49" s="140"/>
      <c r="I49" s="121"/>
      <c r="J49" s="122"/>
      <c r="K49" s="122"/>
      <c r="L49" s="122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Q49"/>
      <c r="AR49"/>
      <c r="AS49"/>
      <c r="AT49"/>
      <c r="AU49"/>
      <c r="AV49"/>
      <c r="AW49"/>
      <c r="AZ49"/>
      <c r="BA49"/>
      <c r="BB49" s="3"/>
      <c r="BE49"/>
      <c r="BF49"/>
      <c r="BG49"/>
      <c r="BH49"/>
      <c r="BI49"/>
      <c r="BJ49"/>
      <c r="BL49"/>
      <c r="BM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S49"/>
      <c r="CT49"/>
      <c r="CU49" s="3"/>
      <c r="CX49"/>
      <c r="CY49"/>
      <c r="CZ49"/>
      <c r="DA49"/>
      <c r="DB49"/>
      <c r="DC49"/>
      <c r="DD49"/>
      <c r="DE49"/>
      <c r="DF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L49"/>
      <c r="EM49"/>
      <c r="EN49" s="3"/>
      <c r="EQ49"/>
      <c r="ER49"/>
      <c r="ES49"/>
      <c r="ET49"/>
      <c r="EU49"/>
      <c r="EV49"/>
      <c r="EW49"/>
      <c r="EX49"/>
      <c r="EY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E49"/>
      <c r="GF49"/>
      <c r="GG49" s="3"/>
      <c r="GJ49"/>
      <c r="GK49"/>
      <c r="GL49"/>
      <c r="GM49"/>
      <c r="GN49"/>
      <c r="GO49"/>
      <c r="GP49"/>
      <c r="GQ49"/>
      <c r="GR49"/>
      <c r="HB49"/>
      <c r="HC49" s="4"/>
      <c r="HD49" s="122"/>
      <c r="HE49" s="122"/>
      <c r="HF49" s="122"/>
      <c r="HG49" s="122"/>
      <c r="HH49" s="122"/>
      <c r="HX49" s="5"/>
      <c r="HY49" s="5"/>
      <c r="HZ49" s="5"/>
      <c r="IA49" s="5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</row>
    <row r="50" spans="1:648" s="2" customFormat="1">
      <c r="A50"/>
      <c r="B50"/>
      <c r="D50"/>
      <c r="E50"/>
      <c r="F50"/>
      <c r="G50"/>
      <c r="H50" s="141"/>
      <c r="I50" s="119"/>
      <c r="J50" s="120"/>
      <c r="K50" s="120"/>
      <c r="L50" s="12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Q50"/>
      <c r="AR50"/>
      <c r="AS50"/>
      <c r="AT50"/>
      <c r="AU50"/>
      <c r="AV50"/>
      <c r="AW50"/>
      <c r="AZ50"/>
      <c r="BA50"/>
      <c r="BB50" s="3"/>
      <c r="BE50"/>
      <c r="BF50"/>
      <c r="BG50"/>
      <c r="BH50"/>
      <c r="BI50"/>
      <c r="BJ50"/>
      <c r="BL50"/>
      <c r="BM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S50"/>
      <c r="CT50"/>
      <c r="CU50" s="3"/>
      <c r="CX50"/>
      <c r="CY50"/>
      <c r="CZ50"/>
      <c r="DA50"/>
      <c r="DB50"/>
      <c r="DC50"/>
      <c r="DD50"/>
      <c r="DE50"/>
      <c r="DF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L50"/>
      <c r="EM50"/>
      <c r="EN50" s="3"/>
      <c r="EQ50"/>
      <c r="ER50"/>
      <c r="ES50"/>
      <c r="ET50"/>
      <c r="EU50"/>
      <c r="EV50"/>
      <c r="EW50"/>
      <c r="EX50"/>
      <c r="EY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E50"/>
      <c r="GF50"/>
      <c r="GG50" s="3"/>
      <c r="GJ50"/>
      <c r="GK50"/>
      <c r="GL50"/>
      <c r="GM50"/>
      <c r="GN50"/>
      <c r="GO50"/>
      <c r="GP50"/>
      <c r="GQ50"/>
      <c r="GR50"/>
      <c r="HB50"/>
      <c r="HC50" s="4"/>
      <c r="HD50" s="120"/>
      <c r="HE50" s="120"/>
      <c r="HF50" s="120"/>
      <c r="HG50" s="120"/>
      <c r="HH50" s="120"/>
      <c r="HX50" s="5"/>
      <c r="HY50" s="5"/>
      <c r="HZ50" s="5"/>
      <c r="IA50" s="5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</row>
    <row r="51" spans="1:648" s="2" customFormat="1">
      <c r="A51"/>
      <c r="B51"/>
      <c r="D51"/>
      <c r="E51"/>
      <c r="F51"/>
      <c r="G51"/>
      <c r="H51" s="140"/>
      <c r="I51" s="121"/>
      <c r="J51" s="122"/>
      <c r="K51" s="122"/>
      <c r="L51" s="122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Q51"/>
      <c r="AR51"/>
      <c r="AS51"/>
      <c r="AT51"/>
      <c r="AU51"/>
      <c r="AV51"/>
      <c r="AW51"/>
      <c r="AZ51"/>
      <c r="BA51"/>
      <c r="BB51" s="3"/>
      <c r="BE51"/>
      <c r="BF51"/>
      <c r="BG51"/>
      <c r="BH51"/>
      <c r="BI51"/>
      <c r="BJ51"/>
      <c r="BL51"/>
      <c r="BM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S51"/>
      <c r="CT51"/>
      <c r="CU51" s="3"/>
      <c r="CX51"/>
      <c r="CY51"/>
      <c r="CZ51"/>
      <c r="DA51"/>
      <c r="DB51"/>
      <c r="DC51"/>
      <c r="DD51"/>
      <c r="DE51"/>
      <c r="DF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L51"/>
      <c r="EM51"/>
      <c r="EN51" s="3"/>
      <c r="EQ51"/>
      <c r="ER51"/>
      <c r="ES51"/>
      <c r="ET51"/>
      <c r="EU51"/>
      <c r="EV51"/>
      <c r="EW51"/>
      <c r="EX51"/>
      <c r="EY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E51"/>
      <c r="GF51"/>
      <c r="GG51" s="3"/>
      <c r="GJ51"/>
      <c r="GK51"/>
      <c r="GL51"/>
      <c r="GM51"/>
      <c r="GN51"/>
      <c r="GO51"/>
      <c r="GP51"/>
      <c r="GQ51"/>
      <c r="GR51"/>
      <c r="HB51"/>
      <c r="HC51" s="4"/>
      <c r="HD51" s="122"/>
      <c r="HE51" s="122"/>
      <c r="HF51" s="122"/>
      <c r="HG51" s="122"/>
      <c r="HH51" s="122"/>
      <c r="HX51" s="5"/>
      <c r="HY51" s="5"/>
      <c r="HZ51" s="5"/>
      <c r="IA51" s="5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</row>
    <row r="52" spans="1:648" s="2" customFormat="1">
      <c r="A52"/>
      <c r="B52"/>
      <c r="D52"/>
      <c r="E52"/>
      <c r="F52"/>
      <c r="G52"/>
      <c r="H52" s="141"/>
      <c r="I52" s="119"/>
      <c r="J52" s="120"/>
      <c r="K52" s="120"/>
      <c r="L52" s="12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Q52"/>
      <c r="AR52"/>
      <c r="AS52"/>
      <c r="AT52"/>
      <c r="AU52"/>
      <c r="AV52"/>
      <c r="AW52"/>
      <c r="AZ52"/>
      <c r="BA52"/>
      <c r="BB52" s="3"/>
      <c r="BE52"/>
      <c r="BF52"/>
      <c r="BG52"/>
      <c r="BH52"/>
      <c r="BI52"/>
      <c r="BJ52"/>
      <c r="BL52"/>
      <c r="BM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S52"/>
      <c r="CT52"/>
      <c r="CU52" s="3"/>
      <c r="CX52"/>
      <c r="CY52"/>
      <c r="CZ52"/>
      <c r="DA52"/>
      <c r="DB52"/>
      <c r="DC52"/>
      <c r="DD52"/>
      <c r="DE52"/>
      <c r="DF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L52"/>
      <c r="EM52"/>
      <c r="EN52" s="3"/>
      <c r="EQ52"/>
      <c r="ER52"/>
      <c r="ES52"/>
      <c r="ET52"/>
      <c r="EU52"/>
      <c r="EV52"/>
      <c r="EW52"/>
      <c r="EX52"/>
      <c r="EY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E52"/>
      <c r="GF52"/>
      <c r="GG52" s="3"/>
      <c r="GJ52"/>
      <c r="GK52"/>
      <c r="GL52"/>
      <c r="GM52"/>
      <c r="GN52"/>
      <c r="GO52"/>
      <c r="GP52"/>
      <c r="GQ52"/>
      <c r="GR52"/>
      <c r="HB52"/>
      <c r="HC52" s="4"/>
      <c r="HD52" s="120"/>
      <c r="HE52" s="120"/>
      <c r="HF52" s="120"/>
      <c r="HG52" s="120"/>
      <c r="HH52" s="120"/>
      <c r="HX52" s="5"/>
      <c r="HY52" s="5"/>
      <c r="HZ52" s="5"/>
      <c r="IA52" s="5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</row>
    <row r="53" spans="1:648" s="2" customFormat="1">
      <c r="A53"/>
      <c r="B53"/>
      <c r="D53"/>
      <c r="E53"/>
      <c r="F53"/>
      <c r="G53"/>
      <c r="H53" s="140"/>
      <c r="I53" s="121"/>
      <c r="J53" s="122"/>
      <c r="K53" s="122"/>
      <c r="L53" s="122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Q53"/>
      <c r="AR53"/>
      <c r="AS53"/>
      <c r="AT53"/>
      <c r="AU53"/>
      <c r="AV53"/>
      <c r="AW53"/>
      <c r="AZ53"/>
      <c r="BA53"/>
      <c r="BB53" s="3"/>
      <c r="BE53"/>
      <c r="BF53"/>
      <c r="BG53"/>
      <c r="BH53"/>
      <c r="BI53"/>
      <c r="BJ53"/>
      <c r="BL53"/>
      <c r="BM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S53"/>
      <c r="CT53"/>
      <c r="CU53" s="3"/>
      <c r="CX53"/>
      <c r="CY53"/>
      <c r="CZ53"/>
      <c r="DA53"/>
      <c r="DB53"/>
      <c r="DC53"/>
      <c r="DD53"/>
      <c r="DE53"/>
      <c r="DF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L53"/>
      <c r="EM53"/>
      <c r="EN53" s="3"/>
      <c r="EQ53"/>
      <c r="ER53"/>
      <c r="ES53"/>
      <c r="ET53"/>
      <c r="EU53"/>
      <c r="EV53"/>
      <c r="EW53"/>
      <c r="EX53"/>
      <c r="EY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E53"/>
      <c r="GF53"/>
      <c r="GG53" s="3"/>
      <c r="GJ53"/>
      <c r="GK53"/>
      <c r="GL53"/>
      <c r="GM53"/>
      <c r="GN53"/>
      <c r="GO53"/>
      <c r="GP53"/>
      <c r="GQ53"/>
      <c r="GR53"/>
      <c r="HB53"/>
      <c r="HC53" s="4"/>
      <c r="HD53" s="122"/>
      <c r="HE53" s="122"/>
      <c r="HF53" s="122"/>
      <c r="HG53" s="122"/>
      <c r="HH53" s="122"/>
      <c r="HX53" s="5"/>
      <c r="HY53" s="5"/>
      <c r="HZ53" s="5"/>
      <c r="IA53" s="5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</row>
    <row r="54" spans="1:648" s="2" customFormat="1">
      <c r="A54"/>
      <c r="B54"/>
      <c r="D54"/>
      <c r="E54"/>
      <c r="F54"/>
      <c r="G54"/>
      <c r="H54" s="141"/>
      <c r="I54" s="119"/>
      <c r="J54" s="120"/>
      <c r="K54" s="120"/>
      <c r="L54" s="12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Q54"/>
      <c r="AR54"/>
      <c r="AS54"/>
      <c r="AT54"/>
      <c r="AU54"/>
      <c r="AV54"/>
      <c r="AW54"/>
      <c r="AZ54"/>
      <c r="BA54"/>
      <c r="BB54" s="3"/>
      <c r="BE54"/>
      <c r="BF54"/>
      <c r="BG54"/>
      <c r="BH54"/>
      <c r="BI54"/>
      <c r="BJ54"/>
      <c r="BL54"/>
      <c r="BM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S54"/>
      <c r="CT54"/>
      <c r="CU54" s="3"/>
      <c r="CX54"/>
      <c r="CY54"/>
      <c r="CZ54"/>
      <c r="DA54"/>
      <c r="DB54"/>
      <c r="DC54"/>
      <c r="DD54"/>
      <c r="DE54"/>
      <c r="DF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L54"/>
      <c r="EM54"/>
      <c r="EN54" s="3"/>
      <c r="EQ54"/>
      <c r="ER54"/>
      <c r="ES54"/>
      <c r="ET54"/>
      <c r="EU54"/>
      <c r="EV54"/>
      <c r="EW54"/>
      <c r="EX54"/>
      <c r="EY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E54"/>
      <c r="GF54"/>
      <c r="GG54" s="3"/>
      <c r="GJ54"/>
      <c r="GK54"/>
      <c r="GL54"/>
      <c r="GM54"/>
      <c r="GN54"/>
      <c r="GO54"/>
      <c r="GP54"/>
      <c r="GQ54"/>
      <c r="GR54"/>
      <c r="HB54"/>
      <c r="HC54" s="4"/>
      <c r="HD54" s="120"/>
      <c r="HE54" s="120"/>
      <c r="HF54" s="120"/>
      <c r="HG54" s="120"/>
      <c r="HH54" s="120"/>
      <c r="HX54" s="5"/>
      <c r="HY54" s="5"/>
      <c r="HZ54" s="5"/>
      <c r="IA54" s="5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</row>
    <row r="55" spans="1:648" s="2" customFormat="1">
      <c r="A55"/>
      <c r="B55"/>
      <c r="D55"/>
      <c r="E55"/>
      <c r="F55"/>
      <c r="G55"/>
      <c r="H55" s="140"/>
      <c r="I55" s="121"/>
      <c r="J55" s="122"/>
      <c r="K55" s="122"/>
      <c r="L55" s="122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Q55"/>
      <c r="AR55"/>
      <c r="AS55"/>
      <c r="AT55"/>
      <c r="AU55"/>
      <c r="AV55"/>
      <c r="AW55"/>
      <c r="AZ55"/>
      <c r="BA55"/>
      <c r="BB55" s="3"/>
      <c r="BE55"/>
      <c r="BF55"/>
      <c r="BG55"/>
      <c r="BH55"/>
      <c r="BI55"/>
      <c r="BJ55"/>
      <c r="BL55"/>
      <c r="BM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S55"/>
      <c r="CT55"/>
      <c r="CU55" s="3"/>
      <c r="CX55"/>
      <c r="CY55"/>
      <c r="CZ55"/>
      <c r="DA55"/>
      <c r="DB55"/>
      <c r="DC55"/>
      <c r="DD55"/>
      <c r="DE55"/>
      <c r="DF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L55"/>
      <c r="EM55"/>
      <c r="EN55" s="3"/>
      <c r="EQ55"/>
      <c r="ER55"/>
      <c r="ES55"/>
      <c r="ET55"/>
      <c r="EU55"/>
      <c r="EV55"/>
      <c r="EW55"/>
      <c r="EX55"/>
      <c r="EY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E55"/>
      <c r="GF55"/>
      <c r="GG55" s="3"/>
      <c r="GJ55"/>
      <c r="GK55"/>
      <c r="GL55"/>
      <c r="GM55"/>
      <c r="GN55"/>
      <c r="GO55"/>
      <c r="GP55"/>
      <c r="GQ55"/>
      <c r="GR55"/>
      <c r="HB55"/>
      <c r="HC55" s="4"/>
      <c r="HD55" s="122"/>
      <c r="HE55" s="122"/>
      <c r="HF55" s="122"/>
      <c r="HG55" s="122"/>
      <c r="HH55" s="122"/>
      <c r="HX55" s="5"/>
      <c r="HY55" s="5"/>
      <c r="HZ55" s="5"/>
      <c r="IA55" s="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</row>
    <row r="56" spans="1:648" s="2" customFormat="1">
      <c r="A56"/>
      <c r="B56"/>
      <c r="D56"/>
      <c r="E56"/>
      <c r="F56"/>
      <c r="G56"/>
      <c r="H56" s="141"/>
      <c r="I56" s="119"/>
      <c r="J56" s="120"/>
      <c r="K56" s="120"/>
      <c r="L56" s="12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Q56"/>
      <c r="AR56"/>
      <c r="AS56"/>
      <c r="AT56"/>
      <c r="AU56"/>
      <c r="AV56"/>
      <c r="AW56"/>
      <c r="AZ56"/>
      <c r="BA56"/>
      <c r="BB56" s="3"/>
      <c r="BE56"/>
      <c r="BF56"/>
      <c r="BG56"/>
      <c r="BH56"/>
      <c r="BI56"/>
      <c r="BJ56"/>
      <c r="BL56"/>
      <c r="BM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S56"/>
      <c r="CT56"/>
      <c r="CU56" s="3"/>
      <c r="CX56"/>
      <c r="CY56"/>
      <c r="CZ56"/>
      <c r="DA56"/>
      <c r="DB56"/>
      <c r="DC56"/>
      <c r="DD56"/>
      <c r="DE56"/>
      <c r="DF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L56"/>
      <c r="EM56"/>
      <c r="EN56" s="3"/>
      <c r="EQ56"/>
      <c r="ER56"/>
      <c r="ES56"/>
      <c r="ET56"/>
      <c r="EU56"/>
      <c r="EV56"/>
      <c r="EW56"/>
      <c r="EX56"/>
      <c r="EY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E56"/>
      <c r="GF56"/>
      <c r="GG56" s="3"/>
      <c r="GJ56"/>
      <c r="GK56"/>
      <c r="GL56"/>
      <c r="GM56"/>
      <c r="GN56"/>
      <c r="GO56"/>
      <c r="GP56"/>
      <c r="GQ56"/>
      <c r="GR56"/>
      <c r="HB56"/>
      <c r="HC56" s="4"/>
      <c r="HD56" s="120"/>
      <c r="HE56" s="120"/>
      <c r="HF56" s="120"/>
      <c r="HG56" s="120"/>
      <c r="HH56" s="120"/>
      <c r="HX56" s="5"/>
      <c r="HY56" s="5"/>
      <c r="HZ56" s="5"/>
      <c r="IA56" s="5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</row>
    <row r="57" spans="1:648" s="2" customFormat="1">
      <c r="A57"/>
      <c r="B57"/>
      <c r="D57"/>
      <c r="E57"/>
      <c r="F57"/>
      <c r="G57"/>
      <c r="H57" s="140"/>
      <c r="I57" s="121"/>
      <c r="J57" s="122"/>
      <c r="K57" s="122"/>
      <c r="L57" s="122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Q57"/>
      <c r="AR57"/>
      <c r="AS57"/>
      <c r="AT57"/>
      <c r="AU57"/>
      <c r="AV57"/>
      <c r="AW57"/>
      <c r="AZ57"/>
      <c r="BA57"/>
      <c r="BB57" s="3"/>
      <c r="BE57"/>
      <c r="BF57"/>
      <c r="BG57"/>
      <c r="BH57"/>
      <c r="BI57"/>
      <c r="BJ57"/>
      <c r="BL57"/>
      <c r="BM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S57"/>
      <c r="CT57"/>
      <c r="CU57" s="3"/>
      <c r="CX57"/>
      <c r="CY57"/>
      <c r="CZ57"/>
      <c r="DA57"/>
      <c r="DB57"/>
      <c r="DC57"/>
      <c r="DD57"/>
      <c r="DE57"/>
      <c r="DF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L57"/>
      <c r="EM57"/>
      <c r="EN57" s="3"/>
      <c r="EQ57"/>
      <c r="ER57"/>
      <c r="ES57"/>
      <c r="ET57"/>
      <c r="EU57"/>
      <c r="EV57"/>
      <c r="EW57"/>
      <c r="EX57"/>
      <c r="EY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E57"/>
      <c r="GF57"/>
      <c r="GG57" s="3"/>
      <c r="GJ57"/>
      <c r="GK57"/>
      <c r="GL57"/>
      <c r="GM57"/>
      <c r="GN57"/>
      <c r="GO57"/>
      <c r="GP57"/>
      <c r="GQ57"/>
      <c r="GR57"/>
      <c r="HB57"/>
      <c r="HC57" s="4"/>
      <c r="HD57" s="122"/>
      <c r="HE57" s="122"/>
      <c r="HF57" s="122"/>
      <c r="HG57" s="122"/>
      <c r="HH57" s="122"/>
      <c r="HX57" s="5"/>
      <c r="HY57" s="5"/>
      <c r="HZ57" s="5"/>
      <c r="IA57" s="5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</row>
  </sheetData>
  <sheetProtection algorithmName="SHA-512" hashValue="8IijQU42nGJ8Ybb2VPsdLE4T5Qqn++X5WWLn+A52rAQSI0G8GrIjXVPri9DAuZMfObKDBG+r/BND7DHiK53fHQ==" saltValue="VBSUFt5QAZ6kSru4Pq0CQQ==" spinCount="100000" sheet="1" objects="1" selectLockedCells="1" selectUnlockedCells="1"/>
  <mergeCells count="121">
    <mergeCell ref="A6:A8"/>
    <mergeCell ref="HN12:HW12"/>
    <mergeCell ref="HN6:HW6"/>
    <mergeCell ref="HY6:IC6"/>
    <mergeCell ref="B7:B8"/>
    <mergeCell ref="C7:C8"/>
    <mergeCell ref="D7:D8"/>
    <mergeCell ref="E7:E8"/>
    <mergeCell ref="F7:F8"/>
    <mergeCell ref="G7:G8"/>
    <mergeCell ref="H7:H8"/>
    <mergeCell ref="I7:I8"/>
    <mergeCell ref="CU6:DP6"/>
    <mergeCell ref="DR6:EL6"/>
    <mergeCell ref="EN6:FI6"/>
    <mergeCell ref="FK6:GE6"/>
    <mergeCell ref="GG6:HB6"/>
    <mergeCell ref="HD6:HL6"/>
    <mergeCell ref="B6:C6"/>
    <mergeCell ref="D6:I6"/>
    <mergeCell ref="J6:AD6"/>
    <mergeCell ref="AF6:AZ6"/>
    <mergeCell ref="BB6:BW6"/>
    <mergeCell ref="BY6:CS6"/>
    <mergeCell ref="Y7:AB7"/>
    <mergeCell ref="AC7:AC8"/>
    <mergeCell ref="AD7:AD8"/>
    <mergeCell ref="AF7:AH7"/>
    <mergeCell ref="AJ7:AS7"/>
    <mergeCell ref="AT7:AT8"/>
    <mergeCell ref="J7:J8"/>
    <mergeCell ref="K7:K8"/>
    <mergeCell ref="L7:L8"/>
    <mergeCell ref="M7:P7"/>
    <mergeCell ref="Q7:T7"/>
    <mergeCell ref="U7:X7"/>
    <mergeCell ref="BE7:BN7"/>
    <mergeCell ref="BO7:BO8"/>
    <mergeCell ref="BP7:BQ7"/>
    <mergeCell ref="BR7:BS7"/>
    <mergeCell ref="BT7:BT8"/>
    <mergeCell ref="BU7:BU8"/>
    <mergeCell ref="AU7:AU8"/>
    <mergeCell ref="AV7:AW7"/>
    <mergeCell ref="AX7:AY7"/>
    <mergeCell ref="AZ7:AZ8"/>
    <mergeCell ref="BB7:BB8"/>
    <mergeCell ref="BC7:BD7"/>
    <mergeCell ref="CO7:CP7"/>
    <mergeCell ref="CQ7:CR7"/>
    <mergeCell ref="CS7:CS8"/>
    <mergeCell ref="CU7:CU8"/>
    <mergeCell ref="CV7:CW7"/>
    <mergeCell ref="CX7:DG7"/>
    <mergeCell ref="BV7:BV8"/>
    <mergeCell ref="BW7:BW8"/>
    <mergeCell ref="BY7:CA7"/>
    <mergeCell ref="CC7:CL7"/>
    <mergeCell ref="CM7:CM8"/>
    <mergeCell ref="CN7:CN8"/>
    <mergeCell ref="DP7:DP8"/>
    <mergeCell ref="DR7:DT7"/>
    <mergeCell ref="DV7:EE7"/>
    <mergeCell ref="EF7:EF8"/>
    <mergeCell ref="EG7:EG8"/>
    <mergeCell ref="EH7:EI7"/>
    <mergeCell ref="DH7:DH8"/>
    <mergeCell ref="DI7:DJ7"/>
    <mergeCell ref="DK7:DL7"/>
    <mergeCell ref="DM7:DM8"/>
    <mergeCell ref="DN7:DN8"/>
    <mergeCell ref="DO7:DO8"/>
    <mergeCell ref="FB7:FC7"/>
    <mergeCell ref="FD7:FE7"/>
    <mergeCell ref="FF7:FF8"/>
    <mergeCell ref="FG7:FG8"/>
    <mergeCell ref="FH7:FH8"/>
    <mergeCell ref="FI7:FI8"/>
    <mergeCell ref="EJ7:EK7"/>
    <mergeCell ref="EL7:EL8"/>
    <mergeCell ref="EN7:EN8"/>
    <mergeCell ref="EO7:EP7"/>
    <mergeCell ref="EQ7:EZ7"/>
    <mergeCell ref="FA7:FA8"/>
    <mergeCell ref="GE7:GE8"/>
    <mergeCell ref="GG7:GG8"/>
    <mergeCell ref="GH7:GI7"/>
    <mergeCell ref="GJ7:GS7"/>
    <mergeCell ref="GT7:GT8"/>
    <mergeCell ref="GU7:GV7"/>
    <mergeCell ref="FK7:FM7"/>
    <mergeCell ref="FO7:FX7"/>
    <mergeCell ref="FY7:FY8"/>
    <mergeCell ref="FZ7:FZ8"/>
    <mergeCell ref="GA7:GB7"/>
    <mergeCell ref="GC7:GD7"/>
    <mergeCell ref="HE7:HG7"/>
    <mergeCell ref="HH7:HJ7"/>
    <mergeCell ref="HK7:HK8"/>
    <mergeCell ref="HL7:HL8"/>
    <mergeCell ref="HN7:HN8"/>
    <mergeCell ref="HO7:HO8"/>
    <mergeCell ref="GW7:GX7"/>
    <mergeCell ref="GY7:GY8"/>
    <mergeCell ref="GZ7:GZ8"/>
    <mergeCell ref="HA7:HA8"/>
    <mergeCell ref="HB7:HB8"/>
    <mergeCell ref="HD7:HD8"/>
    <mergeCell ref="IC7:IC8"/>
    <mergeCell ref="HV7:HV8"/>
    <mergeCell ref="HW7:HW8"/>
    <mergeCell ref="HY7:HY8"/>
    <mergeCell ref="HZ7:HZ8"/>
    <mergeCell ref="IA7:IA8"/>
    <mergeCell ref="IB7:IB8"/>
    <mergeCell ref="HP7:HP8"/>
    <mergeCell ref="HQ7:HQ8"/>
    <mergeCell ref="HR7:HR8"/>
    <mergeCell ref="HS7:HS8"/>
    <mergeCell ref="HT7:HT8"/>
    <mergeCell ref="HU7:HU8"/>
  </mergeCells>
  <pageMargins left="0.7" right="0.7" top="0.75" bottom="0.75" header="0.3" footer="0.3"/>
  <pageSetup scale="1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</dc:creator>
  <cp:lastModifiedBy>Microsoft Office User</cp:lastModifiedBy>
  <dcterms:created xsi:type="dcterms:W3CDTF">2020-09-05T16:44:30Z</dcterms:created>
  <dcterms:modified xsi:type="dcterms:W3CDTF">2020-09-23T18:32:25Z</dcterms:modified>
</cp:coreProperties>
</file>