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rge Isaac Garavito\Downloads\"/>
    </mc:Choice>
  </mc:AlternateContent>
  <bookViews>
    <workbookView xWindow="0" yWindow="0" windowWidth="20490" windowHeight="7755"/>
  </bookViews>
  <sheets>
    <sheet name="PG" sheetId="1" r:id="rId1"/>
  </sheets>
  <externalReferences>
    <externalReference r:id="rId2"/>
    <externalReference r:id="rId3"/>
  </externalReferences>
  <definedNames>
    <definedName name="INDICADOR">[1]Hoja2!$F$2:$F$4</definedName>
    <definedName name="META2">[2]Hoja2!$C$3:$C$5</definedName>
    <definedName name="PROGRAMACION">[1]Hoja2!$D$2:$D$5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43" i="1" l="1"/>
  <c r="AL43" i="1"/>
  <c r="AG43" i="1"/>
  <c r="AC43" i="1"/>
  <c r="E43" i="1"/>
  <c r="E44" i="1" s="1"/>
  <c r="AR42" i="1"/>
  <c r="AP42" i="1"/>
  <c r="AK42" i="1"/>
  <c r="AF42" i="1"/>
  <c r="AA42" i="1"/>
  <c r="AQ42" i="1" s="1"/>
  <c r="AR41" i="1"/>
  <c r="AP41" i="1"/>
  <c r="AK41" i="1"/>
  <c r="AF41" i="1"/>
  <c r="AA41" i="1"/>
  <c r="AQ41" i="1" s="1"/>
  <c r="X41" i="1"/>
  <c r="V41" i="1"/>
  <c r="AR40" i="1"/>
  <c r="AQ40" i="1"/>
  <c r="AP40" i="1"/>
  <c r="AK40" i="1"/>
  <c r="AF40" i="1"/>
  <c r="AR39" i="1"/>
  <c r="AP39" i="1"/>
  <c r="AK39" i="1"/>
  <c r="AF39" i="1"/>
  <c r="AQ39" i="1" s="1"/>
  <c r="AR38" i="1"/>
  <c r="AP38" i="1"/>
  <c r="AK38" i="1"/>
  <c r="AF38" i="1"/>
  <c r="AQ38" i="1" s="1"/>
  <c r="AR37" i="1"/>
  <c r="AP37" i="1"/>
  <c r="AK37" i="1"/>
  <c r="AF37" i="1"/>
  <c r="AA37" i="1"/>
  <c r="AQ37" i="1" s="1"/>
  <c r="AP36" i="1"/>
  <c r="AK36" i="1"/>
  <c r="AF36" i="1"/>
  <c r="AA36" i="1"/>
  <c r="E36" i="1"/>
  <c r="AR35" i="1"/>
  <c r="AQ35" i="1"/>
  <c r="AP35" i="1"/>
  <c r="AK35" i="1"/>
  <c r="AF35" i="1"/>
  <c r="U35" i="1"/>
  <c r="P35" i="1"/>
  <c r="AR34" i="1"/>
  <c r="AP34" i="1"/>
  <c r="AK34" i="1"/>
  <c r="AF34" i="1"/>
  <c r="AA34" i="1"/>
  <c r="V34" i="1"/>
  <c r="AQ34" i="1" s="1"/>
  <c r="U34" i="1"/>
  <c r="P34" i="1"/>
  <c r="AR33" i="1"/>
  <c r="AP33" i="1"/>
  <c r="AK33" i="1"/>
  <c r="AF33" i="1"/>
  <c r="AA33" i="1"/>
  <c r="AQ33" i="1" s="1"/>
  <c r="X33" i="1"/>
  <c r="V33" i="1"/>
  <c r="U33" i="1"/>
  <c r="AR32" i="1"/>
  <c r="AP32" i="1"/>
  <c r="AK32" i="1"/>
  <c r="AF32" i="1"/>
  <c r="AA32" i="1"/>
  <c r="AQ32" i="1" s="1"/>
  <c r="U32" i="1"/>
  <c r="AR31" i="1"/>
  <c r="AP31" i="1"/>
  <c r="AK31" i="1"/>
  <c r="AF31" i="1"/>
  <c r="AA31" i="1"/>
  <c r="AQ31" i="1" s="1"/>
  <c r="X31" i="1"/>
  <c r="V31" i="1"/>
  <c r="U31" i="1"/>
  <c r="P31" i="1"/>
  <c r="AR30" i="1"/>
  <c r="AP30" i="1"/>
  <c r="AK30" i="1"/>
  <c r="AF30" i="1"/>
  <c r="AA30" i="1"/>
  <c r="V30" i="1"/>
  <c r="AQ30" i="1" s="1"/>
  <c r="U30" i="1"/>
  <c r="P30" i="1"/>
  <c r="AR29" i="1"/>
  <c r="AP29" i="1"/>
  <c r="AK29" i="1"/>
  <c r="AF29" i="1"/>
  <c r="AA29" i="1"/>
  <c r="V29" i="1"/>
  <c r="AQ29" i="1" s="1"/>
  <c r="U29" i="1"/>
  <c r="P29" i="1"/>
  <c r="AR28" i="1"/>
  <c r="AQ28" i="1"/>
  <c r="AP28" i="1"/>
  <c r="AK28" i="1"/>
  <c r="AF28" i="1"/>
  <c r="AA28" i="1"/>
  <c r="V28" i="1"/>
  <c r="U28" i="1"/>
  <c r="P28" i="1"/>
  <c r="AR27" i="1"/>
  <c r="AP27" i="1"/>
  <c r="AK27" i="1"/>
  <c r="AF27" i="1"/>
  <c r="AA27" i="1"/>
  <c r="AQ27" i="1" s="1"/>
  <c r="X27" i="1"/>
  <c r="X43" i="1" s="1"/>
  <c r="V27" i="1"/>
  <c r="U27" i="1"/>
  <c r="AR25" i="1"/>
  <c r="AP25" i="1"/>
  <c r="AK25" i="1"/>
  <c r="AF25" i="1"/>
  <c r="AQ25" i="1" s="1"/>
  <c r="U25" i="1"/>
  <c r="AR24" i="1"/>
  <c r="AQ24" i="1"/>
  <c r="AP24" i="1"/>
  <c r="AK24" i="1"/>
  <c r="AF24" i="1"/>
  <c r="U24" i="1"/>
  <c r="AR23" i="1"/>
  <c r="AP23" i="1"/>
  <c r="AK23" i="1"/>
  <c r="AF23" i="1"/>
  <c r="AQ23" i="1" s="1"/>
  <c r="U23" i="1"/>
  <c r="AR22" i="1"/>
  <c r="AQ22" i="1"/>
  <c r="AP22" i="1"/>
  <c r="AK22" i="1"/>
  <c r="AF22" i="1"/>
  <c r="U22" i="1"/>
  <c r="AR21" i="1"/>
  <c r="AP21" i="1"/>
  <c r="AK21" i="1"/>
  <c r="AF21" i="1"/>
  <c r="AQ21" i="1" s="1"/>
  <c r="U21" i="1"/>
  <c r="AR20" i="1"/>
  <c r="AP20" i="1"/>
  <c r="AK20" i="1"/>
  <c r="AF20" i="1"/>
  <c r="AA20" i="1"/>
  <c r="AQ20" i="1" s="1"/>
  <c r="U20" i="1"/>
  <c r="AR19" i="1"/>
  <c r="AQ19" i="1"/>
  <c r="AP19" i="1"/>
  <c r="AK19" i="1"/>
  <c r="AF19" i="1"/>
  <c r="U19" i="1"/>
  <c r="AR18" i="1"/>
  <c r="AP18" i="1"/>
  <c r="AK18" i="1"/>
  <c r="AF18" i="1"/>
  <c r="AQ18" i="1" s="1"/>
  <c r="U18" i="1"/>
  <c r="AR17" i="1"/>
  <c r="AR43" i="1" s="1"/>
  <c r="AQ17" i="1"/>
  <c r="AP17" i="1"/>
  <c r="AK17" i="1"/>
  <c r="AF17" i="1"/>
  <c r="U17" i="1"/>
  <c r="AR16" i="1"/>
  <c r="AR36" i="1" s="1"/>
  <c r="AP16" i="1"/>
  <c r="AK16" i="1"/>
  <c r="AF16" i="1"/>
  <c r="AQ16" i="1" s="1"/>
  <c r="AQ36" i="1" s="1"/>
  <c r="U16" i="1"/>
</calcChain>
</file>

<file path=xl/sharedStrings.xml><?xml version="1.0" encoding="utf-8"?>
<sst xmlns="http://schemas.openxmlformats.org/spreadsheetml/2006/main" count="605" uniqueCount="272">
  <si>
    <t xml:space="preserve">ALCALDÍA LOCAL DE FONTIBON </t>
  </si>
  <si>
    <t>SECRETARIA DISTRITAL DE GOBIERNO</t>
  </si>
  <si>
    <t>VIGENCIA DE LA PLANEACIÓN 2020</t>
  </si>
  <si>
    <t>CONTROL DE CAMBIOS</t>
  </si>
  <si>
    <t>PROCESOS ASOCIADOS</t>
  </si>
  <si>
    <t>Gestión Pública Territorial Local
Gestión Corporativa Institucional
Servicio de Atención a la Ciudadanía Alcaldías Locales
Inspección Vigilancia y Control</t>
  </si>
  <si>
    <t>VERSIÓN</t>
  </si>
  <si>
    <t>FECHA</t>
  </si>
  <si>
    <t>DESCRIPCIÓN DE LA MODIFICACIÓN</t>
  </si>
  <si>
    <t>31 de enero de 2020</t>
  </si>
  <si>
    <t>Primera versión del plan de gestión de la alcaldía local para la vigencia 2020</t>
  </si>
  <si>
    <t>12 de febrero de 2020</t>
  </si>
  <si>
    <t>Se separan las metas realcionadas con operativos del proceso de IVC y se realizan ajustes de redacción en los indicadores, se actualizan las metas transversales y se complementan las líneas base.</t>
  </si>
  <si>
    <t>23 de abril de 2020</t>
  </si>
  <si>
    <r>
      <t>Para el primer trimestre de la vigencia 2020, el plan de gestión de la alcaldía local alcanzó un nivel de desempeño del 68</t>
    </r>
    <r>
      <rPr>
        <b/>
        <sz val="11"/>
        <color theme="1"/>
        <rFont val="Garamond"/>
        <family val="1"/>
      </rPr>
      <t xml:space="preserve">%. </t>
    </r>
    <r>
      <rPr>
        <sz val="11"/>
        <color theme="1"/>
        <rFont val="Garamond"/>
        <family val="1"/>
      </rPr>
      <t xml:space="preserve">
Durante el periodo, el plan de gestión tuvo las modificaciones que se detallan a continuación:
i) Teniendo en cuenta la solicitud realizada por la Dirección para la Gestión del Desarrollo Local –DGDL en el marco de las acciones que ha tomado el distrito para atender el aislamiento preventivo por la emergencia causada por el COVID- 19 se eliminó la meta “Adelantar el 100% de los procesos contractuales de malla vial y parques de la vigencia 2020, utilizando los pliegos tipo” programada para la vigencia.
ii) Conforme a la Solicitud de la Dirección para la Gestión Policiva-DGP se reprograma la meta “Impulsar procesalmente (avocar, rechazar, enviar al competente, fallar), el 20% de los expedientes de policía a cargo de las inspecciones de policía, con corte a 31 de diciembre de 2019” para segundo, tercer y cuarto trimestre de la vigencia.
iii) En atención a las solicitudes realizadas por los alcaldes locales y promotores de mejora se reprogramaron las metas a) Ejecutar el 100% del plan de sostenibilidad contable, que se formule para la vigencia en concordancia con las condiciones contables de la alcaldía local y b) Mantener el 100% de la información de las páginas Web actualizada de acuerdo a lo establecido en la ley 1712 de 2014 para segundo, tercer y cuarto trimestre de la vigencia 2020.
</t>
    </r>
  </si>
  <si>
    <t>08 de junio de 2020</t>
  </si>
  <si>
    <t>De conformidad con la solicitud realizada por la Dirección para la Gestión Policiva y la Oficina Asesora  de planeación :
PROCESO  IVC - se modifican magnitudes y programaciones de las metas:
i) Impulsar procesalmente (avocar, rechazar, enviar al competente), el 40% de los expedientes de policía a cargo de las inspecciones de policía, con corte a 31 de diciembre de 2019 
ii) Terminar 94  actuaciones administrativas en primera instancia 
TRANSVERSAL  - Se modifica la programación de la meta: 
i)Realizar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</si>
  <si>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25 de junio de 2020</t>
  </si>
  <si>
    <t>En atención a la solicitud remitida por la Subsecretaría de Gestión Local - SGL se modifican las dos metas de participación (Encuentros Ciudadanos y Audiencia Pública de Rendición de Cuentas) incorporadas en el plan de gestión.</t>
  </si>
  <si>
    <t>29 de juLio de 2020</t>
  </si>
  <si>
    <t>Para segundo trimestre de la vigencia 2020, el plan de gestión de la alcaldía local alcanzó un nivel de desempeño del 57 %.
Ahora bien, de acuerdo con las solicitudes realizadas por el director para la Gestión Policiva y el Subsecretario de Gestión Institucional se realizaron las siguientes modificaciones al plan de gestión:
•	Modificación del avance de la meta “Fallar de fondo el 20 % de los expedientes de policía a cargo de las inspecciones de policía con corte a 31-12-2019" para primer trimestre. (Correo electrónico del 10/07/2020)
•	Adicionar la meta “Diligenciar el 100% del formulario de indicadores sobre transparencia” (Radicado No. 20204000166683)</t>
  </si>
  <si>
    <t>PLAN ESTRATEGICO INSTITUCIONAL</t>
  </si>
  <si>
    <t>PROCESO</t>
  </si>
  <si>
    <t>PROGRAMADO EN LA VIGENCIA</t>
  </si>
  <si>
    <t>INDICADOR</t>
  </si>
  <si>
    <t>REPORTA CB0404</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</si>
  <si>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</si>
  <si>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</si>
  <si>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</si>
  <si>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</si>
  <si>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</si>
  <si>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</si>
  <si>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N° OE</t>
  </si>
  <si>
    <t>OBJETIVO ESTRATÉGICO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</si>
  <si>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</si>
  <si>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</si>
  <si>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</si>
  <si>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</si>
  <si>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</si>
  <si>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</si>
  <si>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</si>
  <si>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</si>
  <si>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</si>
  <si>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</si>
  <si>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</si>
  <si>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</si>
  <si>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</si>
  <si>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</si>
  <si>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</si>
  <si>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</si>
  <si>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</si>
  <si>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PROGRAMADO</t>
  </si>
  <si>
    <t>EJECUTADO</t>
  </si>
  <si>
    <t>RESULTADO DE LA MEDICION</t>
  </si>
  <si>
    <t>ANÁLISIS DE AVANCE</t>
  </si>
  <si>
    <t>MEDIO DE VERIFICACIÓN</t>
  </si>
  <si>
    <t>ANÁLISIS DE RESULTADO</t>
  </si>
  <si>
    <t>Asegurar el acceso de la ciudadanía a la información y oferta institucional</t>
  </si>
  <si>
    <t>Gestión Pública Territorial Local</t>
  </si>
  <si>
    <t>Establecer una (1) línea base de la participación (presencial y virtual) en los encuentros ciudadanos realizados durante el 2020 en la localidad</t>
  </si>
  <si>
    <t>GESTIÓN</t>
  </si>
  <si>
    <t>Línea base construida</t>
  </si>
  <si>
    <t>Pico de asistencia: Las personas que ingresaron a los Encuentros Ciudadanos a través de Facebook Live o la plataforma establecida según la metodología del Consejo de Planeación Local
Encuentros Ciudadanos presenciales: número de asistentes a los Encuentros Ciudadanos, registrados en las planillas de asistencia</t>
  </si>
  <si>
    <t>N/A</t>
  </si>
  <si>
    <t>SUMA</t>
  </si>
  <si>
    <t>Participantes en encuentros ciudadanos</t>
  </si>
  <si>
    <t>EFICACIA</t>
  </si>
  <si>
    <t>Reportes de participantes</t>
  </si>
  <si>
    <t>Grupo Planeación - Alcaldía Local</t>
  </si>
  <si>
    <t xml:space="preserve">Consulta en la carpeta de encuentros ciudadanos 2020 o entregables del contrato. Listados de asistencia entregadas por el ejecutor. </t>
  </si>
  <si>
    <t>META NO PROGRAMADA</t>
  </si>
  <si>
    <t>Establecer una (1) línea base de la participación (presencial y virtual) en la rendicion de cuentas realizados durante el 2020 en la localidad</t>
  </si>
  <si>
    <t>Pico de asistencia: Las personas que ingresaron a la rendición de cuentas a través de Facebook Live o la plataforma establecida según la metodología del Consejo de Planeación Local</t>
  </si>
  <si>
    <t>Participantes en audiencia de rendición de cuentas</t>
  </si>
  <si>
    <t xml:space="preserve">Consulta en la carpeta de rendición de cuentas 2020. Listados de asistencia </t>
  </si>
  <si>
    <t>Integrar las herramientas de planeación, gestión y control, con enfoque de innovación, mejoramiento continuo, responsabilidad social, desarrollo integral del talento humano, articulación sectorial y transparencia.</t>
  </si>
  <si>
    <t>Ejecutar el 100% del plan de acción que se formule para la implementación de los presupuestos participativos.</t>
  </si>
  <si>
    <t>RETADORA (MEJORA)</t>
  </si>
  <si>
    <t xml:space="preserve">Porcentaje de cumplimiento del Plan de Acción para la implementación de los presupuestos participativos </t>
  </si>
  <si>
    <t>(número de actividades ejecutadas del plan de acción durante el periodo / número de acciones programadas)*100%</t>
  </si>
  <si>
    <t>N/D</t>
  </si>
  <si>
    <t>CONSTANTE</t>
  </si>
  <si>
    <t>Actividades ejecutadas</t>
  </si>
  <si>
    <t>Reporte enviado a la Subsecretaria de Gestión Local</t>
  </si>
  <si>
    <t>Actas de reunión y concertación de presupuestos participativos</t>
  </si>
  <si>
    <t>La Alcaldía Local cumplió con el 100% de las actividades de presupuestos participativos:  1.Contratación de la Plataforma de votación para priorización de conceptos de líneas de gasto. 2.  Capacitación y divulgación sobre acceso y reglas de la plataforma, y la utilización del instrumento de votación.</t>
  </si>
  <si>
    <t xml:space="preserve">Reporte Subsecretaria de Gestion Local </t>
  </si>
  <si>
    <r>
      <t>Lograr el </t>
    </r>
    <r>
      <rPr>
        <sz val="12"/>
        <rFont val="Garamond"/>
        <family val="1"/>
      </rPr>
      <t>90</t>
    </r>
    <r>
      <rPr>
        <sz val="12"/>
        <color rgb="FF000000"/>
        <rFont val="Garamond"/>
        <family val="1"/>
      </rPr>
      <t>% de cumplimiento físico acumulado del plan de desarrollo local.</t>
    </r>
  </si>
  <si>
    <t xml:space="preserve">Porcentaje de cumplimiento físico acumulado del Plan de Desarrollo Local </t>
  </si>
  <si>
    <t>Porcentaje de avance acumulado en el cumplimiento físico del Plan de Desarrollo Local reportado en la MUSI.</t>
  </si>
  <si>
    <t>CRECIENTE</t>
  </si>
  <si>
    <t>Porcentaje</t>
  </si>
  <si>
    <t>Reporte MUSI</t>
  </si>
  <si>
    <t>MUSI</t>
  </si>
  <si>
    <t xml:space="preserve">Gestión Corporativa Institucional </t>
  </si>
  <si>
    <t>Comprometer mínimo el 20% a 30 de junio y el 92% a 31 de diciembre de 2020 del presupuesto de inversión directa disponible a la vigencia para el FDL</t>
  </si>
  <si>
    <t>Porcentaje de compromiso del presupuesto de inversión directa de la vigencia 2020</t>
  </si>
  <si>
    <t>(Valor de RP de inversión directa de la vigencia  / Valor total del presupuesto de inversión directa de la Vigencia)*100</t>
  </si>
  <si>
    <t>30 de junio: 18,68%
31 de diciembre: 91,94%</t>
  </si>
  <si>
    <t>compromisos 2020</t>
  </si>
  <si>
    <t>Reporte PREDIS</t>
  </si>
  <si>
    <t>FDL - Alcaldía Local</t>
  </si>
  <si>
    <t>PREDIS</t>
  </si>
  <si>
    <r>
      <t xml:space="preserve">La Alcaldía Local comprometió a 30 de junio el 14.84 del presupuesto de inversión representado en   </t>
    </r>
    <r>
      <rPr>
        <sz val="11"/>
        <color rgb="FF000000"/>
        <rFont val="Arial"/>
        <family val="2"/>
      </rPr>
      <t>4,251,475,620.00</t>
    </r>
  </si>
  <si>
    <t>EJECUCIÓN PRESUPUESTAL   A JUNIO. SISTEMA PREDIS</t>
  </si>
  <si>
    <t>Girar mínimo el 25% del presupuesto de inversión directa comprometido en la vigencia 2020</t>
  </si>
  <si>
    <t>Porcentaje de Giros de la Vigencia 2019</t>
  </si>
  <si>
    <t>(Valor de los giros de inversión directa de la vigencia  / Valor total del presupuesto de inversión directa de la vigencia)*100</t>
  </si>
  <si>
    <t>giros 2020</t>
  </si>
  <si>
    <t>Girar mínimo el 60% del presupuesto comprometido constituido como obligaciones por pagar de la vigencia 2019 (inversión).</t>
  </si>
  <si>
    <t>Porcentaje de Giros de Obligaciones por Pagar 2019 y anteriores</t>
  </si>
  <si>
    <t>(Valor de los giros de obligaciones por pagar de la vigencia 2019  / Valor total de las obligaciones por pagar de la vigencia 2019)*100</t>
  </si>
  <si>
    <t>giros obligaciones por pagar 2019</t>
  </si>
  <si>
    <t>Girar mínimo el 70% del presupuesto comprometido constituido como obligaciones por pagar de la vigencia 2018 y anteriores (inversión).</t>
  </si>
  <si>
    <t xml:space="preserve">Porcentaje de Giros de Obligaciones por Pagar </t>
  </si>
  <si>
    <t>(Valor de los giros de obligaciones por pagar de la vigencia 2018 y anteriores  / Valor total de las obligaciones por pagar de la vigencia 2018 y anteriores)*100</t>
  </si>
  <si>
    <t>giros obligaciones por pagar 2018 y  anteriores</t>
  </si>
  <si>
    <t>Ejecutar el 100%  de las actividades establecidas para las alcaldías locales, en materia de SIPSE local.</t>
  </si>
  <si>
    <t>Porcentaje de ejecución del SIPSE local</t>
  </si>
  <si>
    <t>Reporte a la Dirección de Gestión para el desarrollo local</t>
  </si>
  <si>
    <t>Profesional 222-24 del área administrativa - Alcaldía Local</t>
  </si>
  <si>
    <t>SIPSE</t>
  </si>
  <si>
    <t xml:space="preserve">La Alcaldía Local ejecutó el 100% de las actividades establecidas para el trimestre en materia de SIPSE local, entre las cuales se encuentra -Reportar los requerimientos a los enlaces de la DGDL en relación con el mejoramiento de la herramienta tecnología  -Normalización del cargue de información en el Módulo de Contratación y Módulo            financiero de SIPSE local para la vigencia 2020- Participar en los entrenamientos de la DGDL sobre las generalidades de SIPSE loca-Participar en los entrenamientos de la DGDL sobre el módulo de proyectos y banco de iniciativas ciudadanas de SIPSE local </t>
  </si>
  <si>
    <t>Reporte cumplimiento plan de acción SIPSE Local remitido por la Dirección para la Gestión del Desarrollo Local.</t>
  </si>
  <si>
    <t>Ejecutar el 100% del plan de sostenibilidad contable, que se formule para la vigencia en concordancia con las condiciones contables de la alcaldía local.</t>
  </si>
  <si>
    <t>Porcentaje de avance acumulado en el cumplimiento del Plan de Sostenibilidad contable programado</t>
  </si>
  <si>
    <t>Reporte Contador Alcaldía Local</t>
  </si>
  <si>
    <t>Contador- Alcaldía Local</t>
  </si>
  <si>
    <t xml:space="preserve">SI CAPITAL </t>
  </si>
  <si>
    <t>META REPROGRAMADA</t>
  </si>
  <si>
    <t>La Alcaldía Local no remitió el plan de sostinibilidad contable a la Subsecretaría de Gestión Institucional</t>
  </si>
  <si>
    <t>Reporte Subsecretaría de Gestión Institucional</t>
  </si>
  <si>
    <t>Diligenciar el 100% del formulario de indicadores sobre transparencia.</t>
  </si>
  <si>
    <t>Porcentaje de cumplimiento bateria de indicadores de transparencia</t>
  </si>
  <si>
    <t>( Cantidad de variables publicadas de la bateria de indicadores de transparencia de la vigencia/ Cantidad total de la batería de indicadores de transparencia en la vigencia) * 100</t>
  </si>
  <si>
    <t>Reporte Instrumento bateria de indicadores</t>
  </si>
  <si>
    <t>Fondo de Desarrollo Local</t>
  </si>
  <si>
    <t>Diligenciamiento del formulario de bateia de indicadores</t>
  </si>
  <si>
    <t>META NO  PROGRAMADA</t>
  </si>
  <si>
    <t>Servicio de Atención a la Ciudadanía Alcaldías Locales</t>
  </si>
  <si>
    <t>Dar respuesta al 100% de los requerimientos ciudadanos asignados a la alcaldía local con corte a 31 de diciembre de 2019, según la información de seguimiento presentada por el proceso de servicio a la ciudadanía</t>
  </si>
  <si>
    <t>Respuesta a los requerimiento de los ciudadanos</t>
  </si>
  <si>
    <t>(No de respuestas efectuadas / No requerimientos instaurados antes del 31 de diciembre 2019)*100</t>
  </si>
  <si>
    <t>requerimientos ciudadanos 2019 y anteriores</t>
  </si>
  <si>
    <t xml:space="preserve">Reporte Aplicativo CRONOS </t>
  </si>
  <si>
    <t>Todos los grupos de la Alcaldía Local
Reporte: Grupo de SAC</t>
  </si>
  <si>
    <t>Reporte solicitado a la Oficina de Atención a la Ciudadanía en el nivel central</t>
  </si>
  <si>
    <t>Durante el primer trimestre de la vigencia 2020, la Alcaldía Local dio respuesta a 12  requerimientos ciudadanos del año 2019, los cuales representan un nivel de avance del 24% en el trimestre.</t>
  </si>
  <si>
    <t>Reporte SAC</t>
  </si>
  <si>
    <t>La Alcaldía Local de acuerdo con el reporte remitido ha dado respuesta a 57 requerimientos ciudadanos de los 97  programados para el trimestre, lo que representa un nivel de avance del  59% en el trimestre.</t>
  </si>
  <si>
    <t>Fortalecer la capacidad institucional y para el ejercicio de la función policiva por parte de las autoridades locales a cargo de la Secretaría Distrital de Gobierno</t>
  </si>
  <si>
    <t>Inspección Vigilancia y Control</t>
  </si>
  <si>
    <t xml:space="preserve">Realizar 69 acciones de control u operativos en materia de  actividad económica (en el mes de diciembre se deben realizar los operativos pólvora y artículos pirotécnicos)
</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</si>
  <si>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</si>
  <si>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</si>
  <si>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 xml:space="preserve">acciones de control u operativos </t>
  </si>
  <si>
    <t>Reporte a la Dirección de Gestión Policiva</t>
  </si>
  <si>
    <t>Grupo de Gestión Policivo - Alcaldía local</t>
  </si>
  <si>
    <t>Actas de operativos realizados por la dependencia</t>
  </si>
  <si>
    <t>Se dio cumplimiento con las acciones de control u operativos en materia de actividad económica, pólvora y artículos pirotécnicos.
Esta información se encuentra relacionada en el memorando No. 20205930000893.</t>
  </si>
  <si>
    <t>Soportados mediante programación y actas que reposan en el archivo del grupo de gestión policiva. 5 operativos ordinarios y 5 relacionados con control al cumplimiento del Decretos 081 y 082 de 2020.</t>
  </si>
  <si>
    <t>Se realizan 20 operativos de la siguiente forma:
abril: 2 operativos
Mayo: 10 operativos
Junio: 8 operativos
Con lo que se da cumplimiento a la meta establecida para el trimestre</t>
  </si>
  <si>
    <t>Carpeta OneDrive
Evidencias Actividad Económica</t>
  </si>
  <si>
    <t>Realizar 34 acciones de control u operativos en materia de  integridad del espacio publico.</t>
  </si>
  <si>
    <t>Acciones de control a las actuaciones de IVC control en materia de  integridad del espacio publico.</t>
  </si>
  <si>
    <t>No acciones realizadas de control en materia de  integridad del espacio publico.</t>
  </si>
  <si>
    <t>Se dio cujplimiento a las  acciones de control u operativos en materia de integridad del espacio, público. 
Esta información se encuentra relacionada en el memorando No. 20205930000963</t>
  </si>
  <si>
    <t>Soportados mediante programación y actas que reposan en el archivo del grupo de Gestión Policiva. 2 operativos ordinarios y 3 relacionados con control al cumplimiento del Decretos 081 y 082 de 2020.</t>
  </si>
  <si>
    <t>Se realizan 15 acciones dentro del trimestre de la siguiente manera:
Abril: 9 Acciones
Mayo: 2 Acciones
Junio: 4 Acciones.
Con las que se seupera la meta establecida para el periodo.</t>
  </si>
  <si>
    <t>Carpeta OneDrive
Evidencias Espacio Público</t>
  </si>
  <si>
    <t>Realizar 61 acciones de control u operativos en materia de obras y urbanismo</t>
  </si>
  <si>
    <t>Acciones de control  en materia de obras y urbanismo</t>
  </si>
  <si>
    <t>No acciones realizadas de control  en materia de obras y urbanismo</t>
  </si>
  <si>
    <t>Se dio cumplimirnto con las acciones  en materia de obras y urbanismo  con las visitas superando la meta progamada para el trimestre .
Esta información se encuentra relacionada en el memorando No. 20205930000923</t>
  </si>
  <si>
    <t>Que se evidencian mediante informes que reposan en el archivo del grupo de gestión policiva.</t>
  </si>
  <si>
    <t>Se realizan 39 operativos de la siguiente forma:
Mayo: 7 operativos
Junio: 32 operativos
Con lo que se supera la meta establecida para el trimestre</t>
  </si>
  <si>
    <t>Carpeta OneDrive
Evidencias Obras</t>
  </si>
  <si>
    <r>
      <t xml:space="preserve">Realizar </t>
    </r>
    <r>
      <rPr>
        <b/>
        <sz val="12"/>
        <rFont val="Garamond"/>
        <family val="1"/>
      </rPr>
      <t>8</t>
    </r>
    <r>
      <rPr>
        <sz val="12"/>
        <rFont val="Garamond"/>
        <family val="1"/>
      </rPr>
      <t xml:space="preserve"> acciones de control u operativos para dar cumplimiento a los fallos de Rio Bogotá </t>
    </r>
  </si>
  <si>
    <t>Acciones de control para el cumplimiento de fallos judiciales rio Bogotá</t>
  </si>
  <si>
    <t>No acciones de control para dar cumplimiento de fallos rio Bogotá</t>
  </si>
  <si>
    <t xml:space="preserve">Se cumplimiento con las accion de control a establecimientos de ronda de rio Bogotá en cumplimiento del fallo de rio Bogotá. </t>
  </si>
  <si>
    <t>Actas que reposan en el archivo del grupo de Gestión Policiva.</t>
  </si>
  <si>
    <t>Se realiza 1  visita de control el día 6 de junio, en cumplimiento del fallo  del rio Bogotá. La emergencia sanitaria en la que se encuentra la ciudad, no permitió el cumplimiento del 100% de la meta</t>
  </si>
  <si>
    <t>Carpeta OneDrive
Evidencias Río Bogotá</t>
  </si>
  <si>
    <t>Impulsar procesalmente (avocar, rechazar, enviar al competente), el 40% de los expedientes de policía a cargo de las inspecciones de policía, con corte a 31 de diciembre de 2019</t>
  </si>
  <si>
    <t xml:space="preserve">Porcentaje de expedientes de policía con impulso procesal </t>
  </si>
  <si>
    <t>(No de expedientes con impulso procesal durante el trimestre  / expedientes procesales allegados a 31 de diciembre de 2019)x 100</t>
  </si>
  <si>
    <t>impulsos procesales</t>
  </si>
  <si>
    <t>Aplicativo Relacionado</t>
  </si>
  <si>
    <t>SI ACTUA</t>
  </si>
  <si>
    <t>La Alcaldía Local impulso procesalmente a 11.345 expedientes allegados a 31 de diciembre de 2019</t>
  </si>
  <si>
    <t>Reporte Dirección para la Gestión Policiva</t>
  </si>
  <si>
    <t>Fallar de fondo el 20 %  de los expedientes de policía a cargo de las inspecciones de policía con corte a 31-12-2019</t>
  </si>
  <si>
    <t>Porcentaje de expedientes de policía con fallo de fondo</t>
  </si>
  <si>
    <t>(No de fallos realizados  durante el trimestre/ expedientes procesales allegados a 31 de diciembre de 2019)*100</t>
  </si>
  <si>
    <t xml:space="preserve">Fallos de fondo </t>
  </si>
  <si>
    <t xml:space="preserve">La Alcaldía Local falló de fondo el  24,91% de los expedientes de policía a cargo de las inspecciones de policía con corte a 31-12-2019 programados para el trimestre. </t>
  </si>
  <si>
    <t>Reporte DGP</t>
  </si>
  <si>
    <t>La Alcaldía Local falló de fondo en el trimestre 1.218 expedientes  de los 1.396 programados.</t>
  </si>
  <si>
    <r>
      <t xml:space="preserve">Terminar (archivar), </t>
    </r>
    <r>
      <rPr>
        <sz val="12"/>
        <rFont val="Garamond"/>
        <family val="1"/>
      </rPr>
      <t>70</t>
    </r>
    <r>
      <rPr>
        <sz val="12"/>
        <color theme="1"/>
        <rFont val="Garamond"/>
        <family val="1"/>
      </rPr>
      <t xml:space="preserve"> actuaciones administrativas activas</t>
    </r>
  </si>
  <si>
    <t>Actuaciones administrativas terminadas</t>
  </si>
  <si>
    <t>No actuaciones administrativas terminadas (archivadas) durante el trimestre</t>
  </si>
  <si>
    <t xml:space="preserve">La Alcaldía Local  terminó en el trimestre 20 actuaciones administrativas activas. 
</t>
  </si>
  <si>
    <t>La Alcaldía Local terminó 1  actuación administrativa durante el trimestre. Para un avance del 5%</t>
  </si>
  <si>
    <r>
      <t>Termina</t>
    </r>
    <r>
      <rPr>
        <sz val="12"/>
        <rFont val="Garamond"/>
        <family val="1"/>
      </rPr>
      <t xml:space="preserve">r 94 </t>
    </r>
    <r>
      <rPr>
        <sz val="12"/>
        <color theme="1"/>
        <rFont val="Garamond"/>
        <family val="1"/>
      </rPr>
      <t>actuaciones administrativas en primera instancia</t>
    </r>
  </si>
  <si>
    <t>Actuaciones administrativas terminadas por agotamiento de la via gubernativa</t>
  </si>
  <si>
    <t>No de actuaciones administrativas terminadas  en primera instancia durante el trimestre</t>
  </si>
  <si>
    <t>Actuaciones administrativas terminadas por vía gubernativa</t>
  </si>
  <si>
    <t>Subtotal metas alcaldías locales</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</si>
  <si>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</si>
  <si>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</si>
  <si>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</si>
  <si>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</si>
  <si>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</si>
  <si>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</si>
  <si>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Porcentaje de buenas prácticas ambientales implementadas</t>
  </si>
  <si>
    <t>Herramienta Oficina Asesora de Planeación</t>
  </si>
  <si>
    <t>Planeación Institucional</t>
  </si>
  <si>
    <t>Listas de chequeo al cumplimiento de criterios ambientales remitidos por la OAP</t>
  </si>
  <si>
    <t>SI</t>
  </si>
  <si>
    <t>La Alcaldía Local cumplió con el 55 % de los criterios ambientales evaluados durante el trimestre: Rally Digital, No realizo  reporte de consumo de papel, Participación eventos ambientales y huella ecológica de conformidad con el reporte remitido por la Oficina Asesora de Planeación.</t>
  </si>
  <si>
    <t>Reporte criterios ambientales</t>
  </si>
  <si>
    <t xml:space="preserve">Participar en el 100% de las actividades que sean convocadas por la Dirección Administrativa - Grupo gestión documental con el fin de que se apliquen correctamente los lineamiento de gestión documental en el proceso  o alcaldía local </t>
  </si>
  <si>
    <t>Nivel de participación en actividades de gestión documental</t>
  </si>
  <si>
    <t>(# participaciones en actividades de gestión documental/ # de actividades de gestión documental programadas)*100</t>
  </si>
  <si>
    <t>Participación en actividades</t>
  </si>
  <si>
    <t>Archivo de gestión Dirección administrativa- Grupo gestión documental</t>
  </si>
  <si>
    <t>Dirección administrativa- Grupo gestión documental</t>
  </si>
  <si>
    <t>Evidencias de reunión por proceso o localidad</t>
  </si>
  <si>
    <t>La Alcaldía Local participó en la siguientes actividades convocada por la Dirección Administrativa:  Capacitación Hoja de Control Fecha: 24/06/2020. De las 3 convocatorias.</t>
  </si>
  <si>
    <t>Reporte Dirección Administrativa</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</si>
  <si>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</si>
  <si>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Caracterización de levantada</t>
  </si>
  <si>
    <t>#de caracterizaciones levantada</t>
  </si>
  <si>
    <t>Caracterizaciones</t>
  </si>
  <si>
    <t>Publicación intranet institucional</t>
  </si>
  <si>
    <t>Revisión publicación intranet</t>
  </si>
  <si>
    <t>Registrar una (1) buena práctica/idea innovadora de acuerdo con la metodología dada por la OAP con  fin de validar su potencialidad de implementación en los demás procesos de la entidad</t>
  </si>
  <si>
    <t>Registro de buena práctica/idea innovadora</t>
  </si>
  <si>
    <t>buenas prácticas registradas</t>
  </si>
  <si>
    <t>Practicas registradas</t>
  </si>
  <si>
    <t>Base de datos Ágora</t>
  </si>
  <si>
    <t>Reportes ÁGORA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</si>
  <si>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</si>
  <si>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</si>
  <si>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</si>
  <si>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</si>
  <si>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</si>
  <si>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</si>
  <si>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La Alcaldía Local  mantuvo al 15% las acciones correctivas, documentadas y vigentes en el trimestre.</t>
  </si>
  <si>
    <t>Reporte MIMEC</t>
  </si>
  <si>
    <t>La Alcaldía Local de seis (6) planes abiertos tiene la totalidad de acciones  veinti tres (23) abiertas  vencidas y sin formular al  30 de junio de 2020.</t>
  </si>
  <si>
    <t>Reporte MIMEC y SIG Oficina Asesora de Planeación</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</si>
  <si>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</si>
  <si>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</si>
  <si>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</si>
  <si>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</si>
  <si>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</si>
  <si>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</si>
  <si>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</si>
  <si>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De los 115 criterios evaluados en la actualización de la página web de conformidad con lo definido en la Ley 1712 de 2014 "Por medio de la cual se crea la Ley de Transparencia y del Derecho de Acceso a la Información Pública Nacional y se dictan otras disposiciones" cumple con 104 lo que representa un nivel de cumplimiento trimestral del 90%.</t>
  </si>
  <si>
    <t>Reporte Oficina Asesora de Comunicaciones Ley 1712 de 2014.</t>
  </si>
  <si>
    <t>Subtotal metas transversales</t>
  </si>
  <si>
    <t>CUMPLIMIENTO I TRIMESTRE</t>
  </si>
  <si>
    <t>CUMPLIMIENTO II TRIMESTRE</t>
  </si>
  <si>
    <t>III TRIMESTRE</t>
  </si>
  <si>
    <t>IV TRIMESTRE</t>
  </si>
  <si>
    <t>TOTAL PLAN DE GESTIÓN</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</si>
  <si>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</si>
  <si>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</si>
  <si>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</si>
  <si>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r>
      <t xml:space="preserve">RAFAEL SOLER AYALA 
Alcalde Local de Fontibón (E) 
</t>
    </r>
    <r>
      <rPr>
        <b/>
        <sz val="16"/>
        <color theme="1"/>
        <rFont val="Garamond"/>
        <family val="1"/>
      </rPr>
      <t>Aprobado mediante caso HOLA N°</t>
    </r>
    <r>
      <rPr>
        <sz val="16"/>
        <color theme="1"/>
        <rFont val="Garamond"/>
        <family val="1"/>
      </rPr>
      <t xml:space="preserve"> </t>
    </r>
    <r>
      <rPr>
        <b/>
        <sz val="16"/>
        <color theme="1"/>
        <rFont val="Garamond"/>
        <family val="1"/>
      </rPr>
      <t>90522</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</si>
</sst>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_-* #,##0.0_-;\-* #,##0.0_-;_-* &quot;-&quot;_-;_-@_-"/>
  </numFmts>
  <fonts count="29" x14ac:knownFonts="1">
    <font>
      <sz val="11"/>
      <color theme="1"/>
      <name val="Calibri"/>
      <family val="2"/>
      <scheme val="minor"/>
    </font>
    <font>
      <sz val="11"/>
      <color theme="1"/>
      <name val="Calibri"/>
      <family val="2"/>
      <scheme val="minor"/>
    </font>
    <font>
      <b/>
      <sz val="11"/>
      <color theme="1"/>
      <name val="Garamond"/>
      <family val="1"/>
    </font>
    <font>
      <sz val="11"/>
      <color theme="1"/>
      <name val="Garamond"/>
      <family val="1"/>
    </font>
    <font>
      <sz val="9"/>
      <color theme="1"/>
      <name val="Garamond"/>
      <family val="1"/>
    </font>
    <font>
      <b/>
      <sz val="10"/>
      <color theme="1"/>
      <name val="Garamond"/>
      <family val="1"/>
    </font>
    <font>
      <b/>
      <sz val="10"/>
      <name val="Garamond"/>
      <family val="1"/>
    </font>
    <font>
      <sz val="12"/>
      <color theme="1"/>
      <name val="Garamond"/>
      <family val="1"/>
    </font>
    <font>
      <sz val="12"/>
      <name val="Garamond"/>
      <family val="1"/>
    </font>
    <font>
      <sz val="12"/>
      <color rgb="FF000000"/>
      <name val="Garamond"/>
      <family val="1"/>
    </font>
    <font>
      <sz val="11"/>
      <name val="Garamond"/>
      <family val="1"/>
    </font>
    <font>
      <sz val="11"/>
      <color rgb="FF000000"/>
      <name val="Arial"/>
      <family val="2"/>
    </font>
    <font>
      <sz val="11"/>
      <color rgb="FF000000"/>
      <name val="Garamond"/>
      <family val="1"/>
    </font>
    <font>
      <b/>
      <sz val="12"/>
      <name val="Garamond"/>
      <family val="1"/>
    </font>
    <font>
      <b/>
      <sz val="12"/>
      <color theme="1"/>
      <name val="Garamond"/>
      <family val="1"/>
    </font>
    <font>
      <sz val="12"/>
      <color rgb="FF0070C0"/>
      <name val="Garamond"/>
      <family val="1"/>
    </font>
    <font>
      <sz val="11"/>
      <color theme="4"/>
      <name val="Garamond"/>
      <family val="1"/>
    </font>
    <font>
      <b/>
      <sz val="11"/>
      <color theme="4"/>
      <name val="Garamond"/>
      <family val="1"/>
    </font>
    <font>
      <sz val="11"/>
      <color rgb="FF0070C0"/>
      <name val="Garamond"/>
      <family val="1"/>
    </font>
    <font>
      <sz val="10"/>
      <color rgb="FF0070C0"/>
      <name val="Garamond"/>
      <family val="1"/>
    </font>
    <font>
      <sz val="10"/>
      <color theme="4"/>
      <name val="Garamond"/>
      <family val="1"/>
    </font>
    <font>
      <b/>
      <sz val="12"/>
      <color indexed="30"/>
      <name val="Garamond"/>
      <family val="1"/>
    </font>
    <font>
      <sz val="12"/>
      <color indexed="30"/>
      <name val="Garamond"/>
      <family val="1"/>
    </font>
    <font>
      <b/>
      <sz val="12"/>
      <color rgb="FF0070C0"/>
      <name val="Garamond"/>
      <family val="1"/>
    </font>
    <font>
      <b/>
      <sz val="14"/>
      <color theme="1"/>
      <name val="Garamond"/>
      <family val="1"/>
    </font>
    <font>
      <b/>
      <sz val="18"/>
      <color theme="1"/>
      <name val="Garamond"/>
      <family val="1"/>
    </font>
    <font>
      <b/>
      <sz val="20"/>
      <color theme="1"/>
      <name val="Garamond"/>
      <family val="1"/>
    </font>
    <font>
      <sz val="16"/>
      <color theme="1"/>
      <name val="Garamond"/>
      <family val="1"/>
    </font>
    <font>
      <b/>
      <sz val="16"/>
      <color theme="1"/>
      <name val="Garamond"/>
      <family val="1"/>
    </font>
  </fonts>
  <fills count="11">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rgb="FFFFFFFF"/>
        <bgColor indexed="64"/>
      </patternFill>
    </fill>
    <fill>
      <patternFill patternType="solid">
        <fgColor theme="0"/>
        <bgColor indexed="64"/>
      </patternFill>
    </fill>
    <fill>
      <patternFill patternType="solid">
        <fgColor theme="0" tint="-0.249977111117893"/>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41" fontId="1" fillId="0" borderId="0" applyFont="0" applyFill="0" applyBorder="0" applyAlignment="0" applyProtection="0"/>
    <xf numFmtId="9" fontId="1" fillId="0" borderId="0" applyFont="0" applyFill="0" applyBorder="0" applyAlignment="0" applyProtection="0"/>
  </cellStyleXfs>
  <cellXfs count="281">
    <xf numFmtId="0" fontId="0" fillId="0" borderId="0" xfId="0"/>
    <xf numFmtId="0" fontId="3" fillId="0" borderId="0" xfId="0" applyFont="1" applyAlignment="1">
      <alignment horizontal="center" vertical="center"/>
    </xf>
    <xf numFmtId="0" fontId="3" fillId="0" borderId="0" xfId="0" applyFont="1" applyAlignment="1">
      <alignment horizontal="center" vertical="center" wrapText="1"/>
    </xf>
    <xf numFmtId="0" fontId="2" fillId="2"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3" fillId="0" borderId="0"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5" fillId="2" borderId="6"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8" borderId="32" xfId="0" applyFont="1" applyFill="1" applyBorder="1" applyAlignment="1">
      <alignment horizontal="justify" vertical="center" wrapText="1"/>
    </xf>
    <xf numFmtId="9" fontId="8" fillId="0" borderId="35" xfId="0" applyNumberFormat="1" applyFont="1" applyBorder="1" applyAlignment="1">
      <alignment horizontal="center" vertical="center" wrapText="1"/>
    </xf>
    <xf numFmtId="0" fontId="8" fillId="0" borderId="33" xfId="0" applyFont="1" applyBorder="1" applyAlignment="1">
      <alignment horizontal="center" vertical="center" wrapText="1"/>
    </xf>
    <xf numFmtId="0" fontId="8" fillId="0" borderId="33" xfId="0" applyFont="1" applyBorder="1" applyAlignment="1">
      <alignment vertical="center" wrapText="1"/>
    </xf>
    <xf numFmtId="3" fontId="3" fillId="2" borderId="33" xfId="0" applyNumberFormat="1" applyFont="1" applyFill="1" applyBorder="1" applyAlignment="1">
      <alignment horizontal="center" vertical="center"/>
    </xf>
    <xf numFmtId="0" fontId="3" fillId="9" borderId="33" xfId="0" applyFont="1" applyFill="1" applyBorder="1" applyAlignment="1">
      <alignment vertical="center"/>
    </xf>
    <xf numFmtId="0" fontId="3" fillId="9" borderId="33" xfId="0" applyFont="1" applyFill="1" applyBorder="1" applyAlignment="1">
      <alignment vertical="center" wrapText="1"/>
    </xf>
    <xf numFmtId="0" fontId="3" fillId="0" borderId="33" xfId="0" applyFont="1" applyBorder="1" applyAlignment="1">
      <alignment vertical="center"/>
    </xf>
    <xf numFmtId="3" fontId="3" fillId="0" borderId="33" xfId="0" applyNumberFormat="1" applyFont="1" applyBorder="1" applyAlignment="1">
      <alignment vertical="center"/>
    </xf>
    <xf numFmtId="0" fontId="3" fillId="0" borderId="34" xfId="0" applyFont="1" applyBorder="1" applyAlignment="1">
      <alignment horizontal="center" vertical="center"/>
    </xf>
    <xf numFmtId="0" fontId="3" fillId="0" borderId="4"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6" xfId="0" applyFont="1" applyBorder="1" applyAlignment="1">
      <alignment horizontal="center" vertical="center"/>
    </xf>
    <xf numFmtId="0" fontId="3" fillId="0" borderId="2"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3" xfId="0" applyFont="1" applyBorder="1" applyAlignment="1">
      <alignment horizontal="center" vertical="center" wrapText="1"/>
    </xf>
    <xf numFmtId="0" fontId="2" fillId="0" borderId="14"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4" xfId="0" applyFont="1" applyBorder="1" applyAlignment="1">
      <alignment horizontal="center" vertical="center"/>
    </xf>
    <xf numFmtId="0" fontId="7" fillId="0" borderId="5" xfId="0" applyFont="1" applyBorder="1" applyAlignment="1">
      <alignment horizontal="center" vertical="center" wrapText="1"/>
    </xf>
    <xf numFmtId="0" fontId="9" fillId="8" borderId="4" xfId="0" applyFont="1" applyFill="1" applyBorder="1" applyAlignment="1">
      <alignment horizontal="justify"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3" fillId="9" borderId="1" xfId="0" applyFont="1" applyFill="1" applyBorder="1" applyAlignment="1">
      <alignment vertical="center"/>
    </xf>
    <xf numFmtId="0" fontId="3" fillId="9" borderId="1" xfId="0" applyFont="1" applyFill="1" applyBorder="1" applyAlignment="1">
      <alignment vertical="center" wrapText="1"/>
    </xf>
    <xf numFmtId="0" fontId="3" fillId="0" borderId="1" xfId="0" applyFont="1" applyBorder="1" applyAlignment="1">
      <alignment vertical="center"/>
    </xf>
    <xf numFmtId="1" fontId="3" fillId="0" borderId="5" xfId="2" applyNumberFormat="1" applyFont="1" applyFill="1" applyBorder="1" applyAlignment="1">
      <alignment horizontal="center" vertical="center"/>
    </xf>
    <xf numFmtId="0" fontId="2" fillId="0" borderId="1" xfId="0" applyFont="1" applyBorder="1" applyAlignment="1">
      <alignment horizontal="center" vertical="center" wrapText="1"/>
    </xf>
    <xf numFmtId="0" fontId="9" fillId="8"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3" fillId="2" borderId="37" xfId="0" applyFont="1" applyFill="1" applyBorder="1" applyAlignment="1">
      <alignment horizontal="center" vertical="center"/>
    </xf>
    <xf numFmtId="0" fontId="3" fillId="9" borderId="33" xfId="0" applyFont="1" applyFill="1" applyBorder="1" applyAlignment="1">
      <alignment horizontal="center" vertical="center"/>
    </xf>
    <xf numFmtId="0" fontId="3" fillId="9" borderId="33" xfId="0" applyFont="1" applyFill="1" applyBorder="1" applyAlignment="1">
      <alignment horizontal="center" vertical="center" wrapText="1"/>
    </xf>
    <xf numFmtId="0" fontId="3" fillId="0" borderId="1" xfId="0" applyFont="1" applyFill="1" applyBorder="1" applyAlignment="1">
      <alignment horizontal="center" vertical="center"/>
    </xf>
    <xf numFmtId="9" fontId="3" fillId="0" borderId="1" xfId="0" applyNumberFormat="1" applyFont="1" applyFill="1" applyBorder="1" applyAlignment="1">
      <alignment horizontal="center" vertical="center"/>
    </xf>
    <xf numFmtId="9" fontId="3" fillId="0" borderId="5" xfId="0" applyNumberFormat="1" applyFont="1" applyFill="1" applyBorder="1" applyAlignment="1">
      <alignment horizontal="center" vertical="center"/>
    </xf>
    <xf numFmtId="9" fontId="3" fillId="0" borderId="38" xfId="2" applyFont="1" applyBorder="1" applyAlignment="1">
      <alignment horizontal="center" vertical="center" wrapText="1"/>
    </xf>
    <xf numFmtId="0" fontId="3" fillId="0" borderId="14" xfId="0" applyFont="1" applyBorder="1" applyAlignment="1" applyProtection="1">
      <alignment horizontal="left" vertical="center" wrapText="1"/>
      <protection locked="0"/>
    </xf>
    <xf numFmtId="0" fontId="3" fillId="0" borderId="5" xfId="0" applyFont="1" applyBorder="1" applyAlignment="1" applyProtection="1">
      <alignment vertical="center" wrapText="1"/>
      <protection locked="0"/>
    </xf>
    <xf numFmtId="0" fontId="3" fillId="2" borderId="1" xfId="0" applyFont="1" applyFill="1" applyBorder="1" applyAlignment="1">
      <alignment horizontal="center" vertical="center"/>
    </xf>
    <xf numFmtId="0" fontId="3" fillId="9" borderId="1" xfId="0" applyFont="1" applyFill="1" applyBorder="1" applyAlignment="1">
      <alignment horizontal="center" vertical="center"/>
    </xf>
    <xf numFmtId="0" fontId="3" fillId="9" borderId="1" xfId="0" applyFont="1" applyFill="1" applyBorder="1" applyAlignment="1">
      <alignment horizontal="center" vertical="center" wrapText="1"/>
    </xf>
    <xf numFmtId="9" fontId="10"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10" fontId="3" fillId="0" borderId="1" xfId="2" applyNumberFormat="1" applyFont="1" applyBorder="1" applyAlignment="1" applyProtection="1">
      <alignment horizontal="center" vertical="center" wrapText="1"/>
      <protection locked="0"/>
    </xf>
    <xf numFmtId="0" fontId="3" fillId="0" borderId="1" xfId="0" applyFont="1" applyBorder="1" applyAlignment="1" applyProtection="1">
      <alignment horizontal="left" vertical="center"/>
      <protection locked="0"/>
    </xf>
    <xf numFmtId="0" fontId="7" fillId="0" borderId="4" xfId="0" applyFont="1" applyBorder="1" applyAlignment="1">
      <alignment horizontal="center" vertical="center" wrapText="1"/>
    </xf>
    <xf numFmtId="10" fontId="3" fillId="2" borderId="1" xfId="0" applyNumberFormat="1" applyFont="1" applyFill="1" applyBorder="1" applyAlignment="1">
      <alignment horizontal="center" vertical="center"/>
    </xf>
    <xf numFmtId="0" fontId="8" fillId="0" borderId="4" xfId="0" applyFont="1" applyBorder="1" applyAlignment="1">
      <alignment horizontal="center" vertical="center" wrapText="1"/>
    </xf>
    <xf numFmtId="0" fontId="7" fillId="9"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2" fillId="0" borderId="15" xfId="0" applyFont="1" applyBorder="1" applyAlignment="1">
      <alignment horizontal="left" vertical="center" wrapText="1"/>
    </xf>
    <xf numFmtId="0" fontId="12" fillId="0" borderId="1" xfId="0" applyFont="1" applyBorder="1" applyAlignment="1">
      <alignment vertical="center"/>
    </xf>
    <xf numFmtId="0" fontId="3"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9" fontId="3" fillId="0" borderId="39" xfId="2" applyFont="1" applyBorder="1" applyAlignment="1">
      <alignment horizontal="center" vertical="center" wrapText="1"/>
    </xf>
    <xf numFmtId="0" fontId="3" fillId="0" borderId="1" xfId="0" applyFont="1" applyBorder="1" applyAlignment="1">
      <alignment vertical="center" wrapText="1"/>
    </xf>
    <xf numFmtId="0" fontId="7" fillId="0" borderId="5" xfId="0" applyFont="1" applyBorder="1" applyAlignment="1">
      <alignment vertical="center" wrapText="1"/>
    </xf>
    <xf numFmtId="0" fontId="7" fillId="0" borderId="4" xfId="0" applyFont="1" applyBorder="1" applyAlignment="1">
      <alignment vertical="center" wrapText="1"/>
    </xf>
    <xf numFmtId="0" fontId="7" fillId="0" borderId="1" xfId="0" applyFont="1" applyBorder="1" applyAlignment="1">
      <alignment vertical="center" wrapText="1"/>
    </xf>
    <xf numFmtId="0" fontId="7" fillId="9" borderId="1" xfId="0" applyFont="1" applyFill="1" applyBorder="1" applyAlignment="1">
      <alignment vertical="center" wrapText="1"/>
    </xf>
    <xf numFmtId="9" fontId="3" fillId="0" borderId="1" xfId="0" applyNumberFormat="1" applyFont="1" applyBorder="1" applyAlignment="1">
      <alignment horizontal="center" vertical="center"/>
    </xf>
    <xf numFmtId="9" fontId="3" fillId="0" borderId="5" xfId="0" applyNumberFormat="1"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wrapText="1"/>
    </xf>
    <xf numFmtId="0" fontId="3" fillId="0" borderId="39" xfId="0" applyFont="1" applyBorder="1" applyAlignment="1">
      <alignment vertical="center" wrapText="1"/>
    </xf>
    <xf numFmtId="9" fontId="3" fillId="0" borderId="4" xfId="2"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9" fontId="3" fillId="0" borderId="1" xfId="2" applyFont="1" applyBorder="1" applyAlignment="1" applyProtection="1">
      <alignment horizontal="center" vertical="center" wrapText="1"/>
      <protection locked="0"/>
    </xf>
    <xf numFmtId="0" fontId="12" fillId="0" borderId="1" xfId="0" applyFont="1" applyBorder="1" applyAlignment="1">
      <alignment vertical="center" wrapText="1"/>
    </xf>
    <xf numFmtId="0" fontId="3" fillId="0" borderId="5" xfId="0" applyFont="1" applyFill="1" applyBorder="1" applyAlignment="1">
      <alignment horizontal="center" vertical="center"/>
    </xf>
    <xf numFmtId="0" fontId="3" fillId="0" borderId="38" xfId="0" applyFont="1" applyBorder="1" applyAlignment="1">
      <alignment horizontal="center" vertical="center" wrapText="1"/>
    </xf>
    <xf numFmtId="9" fontId="3" fillId="0" borderId="1" xfId="2" applyFont="1" applyFill="1" applyBorder="1" applyAlignment="1">
      <alignment horizontal="center" vertical="center" wrapText="1"/>
    </xf>
    <xf numFmtId="9" fontId="2" fillId="0" borderId="1" xfId="2" applyFont="1" applyFill="1" applyBorder="1" applyAlignment="1">
      <alignment horizontal="center" vertical="center" wrapText="1"/>
    </xf>
    <xf numFmtId="10" fontId="3" fillId="0" borderId="1" xfId="2" applyNumberFormat="1" applyFont="1" applyFill="1" applyBorder="1" applyAlignment="1">
      <alignment horizontal="center" vertical="center" wrapText="1"/>
    </xf>
    <xf numFmtId="0" fontId="9" fillId="8" borderId="1" xfId="0" applyFont="1" applyFill="1" applyBorder="1" applyAlignment="1">
      <alignment horizontal="center" vertical="center" wrapText="1"/>
    </xf>
    <xf numFmtId="0" fontId="12" fillId="0" borderId="0" xfId="0" applyFont="1" applyAlignment="1">
      <alignment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xf>
    <xf numFmtId="0" fontId="9" fillId="8" borderId="30" xfId="0" applyFont="1" applyFill="1" applyBorder="1" applyAlignment="1">
      <alignment horizontal="center" vertical="center" wrapText="1"/>
    </xf>
    <xf numFmtId="0" fontId="3" fillId="2" borderId="30" xfId="0" applyFont="1" applyFill="1" applyBorder="1" applyAlignment="1">
      <alignment horizontal="center" vertical="center"/>
    </xf>
    <xf numFmtId="0" fontId="3" fillId="9" borderId="30"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10" borderId="40" xfId="0" applyFont="1" applyFill="1" applyBorder="1" applyAlignment="1">
      <alignment horizontal="center" vertical="center"/>
    </xf>
    <xf numFmtId="0" fontId="3" fillId="10" borderId="0" xfId="0" applyFont="1" applyFill="1" applyBorder="1" applyAlignment="1">
      <alignment horizontal="center" vertical="center"/>
    </xf>
    <xf numFmtId="0" fontId="3" fillId="2" borderId="41" xfId="0" applyFont="1" applyFill="1" applyBorder="1" applyAlignment="1">
      <alignment horizontal="center" vertical="center"/>
    </xf>
    <xf numFmtId="0" fontId="14" fillId="2" borderId="4" xfId="0" applyFont="1" applyFill="1" applyBorder="1" applyAlignment="1">
      <alignment horizontal="center" vertical="center" wrapText="1"/>
    </xf>
    <xf numFmtId="9" fontId="2" fillId="2" borderId="1" xfId="2" applyFont="1" applyFill="1" applyBorder="1" applyAlignment="1">
      <alignment horizontal="center" vertical="center"/>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40"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4" xfId="0" applyFont="1" applyFill="1" applyBorder="1" applyAlignment="1">
      <alignment horizontal="center" vertical="center" wrapText="1"/>
    </xf>
    <xf numFmtId="0" fontId="3" fillId="0" borderId="40" xfId="0" applyFont="1" applyBorder="1" applyAlignment="1">
      <alignment horizontal="center" vertical="center"/>
    </xf>
    <xf numFmtId="0" fontId="15" fillId="0" borderId="1"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9" fontId="15" fillId="0" borderId="1" xfId="2" applyFont="1" applyBorder="1" applyAlignment="1">
      <alignment horizontal="center" vertical="center" wrapText="1"/>
    </xf>
    <xf numFmtId="9" fontId="15" fillId="0" borderId="1" xfId="0" applyNumberFormat="1" applyFont="1" applyBorder="1" applyAlignment="1" applyProtection="1">
      <alignment horizontal="center" vertical="center" wrapText="1"/>
      <protection locked="0"/>
    </xf>
    <xf numFmtId="9" fontId="15" fillId="0" borderId="5" xfId="0" applyNumberFormat="1" applyFont="1" applyBorder="1" applyAlignment="1" applyProtection="1">
      <alignment horizontal="center" vertical="center" wrapText="1"/>
      <protection locked="0"/>
    </xf>
    <xf numFmtId="0" fontId="16"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5" xfId="0" applyFont="1" applyBorder="1" applyAlignment="1">
      <alignment horizontal="center" vertical="center" wrapText="1"/>
    </xf>
    <xf numFmtId="9" fontId="18" fillId="0" borderId="38" xfId="2" applyFont="1" applyBorder="1" applyAlignment="1">
      <alignment horizontal="center" vertical="center" wrapText="1"/>
    </xf>
    <xf numFmtId="0" fontId="18" fillId="0" borderId="1" xfId="0" applyFont="1" applyBorder="1" applyAlignment="1">
      <alignment vertical="center" wrapText="1"/>
    </xf>
    <xf numFmtId="0" fontId="18" fillId="0" borderId="1" xfId="0" applyFont="1" applyBorder="1" applyAlignment="1">
      <alignment vertical="center"/>
    </xf>
    <xf numFmtId="0" fontId="18" fillId="0" borderId="1" xfId="2" applyNumberFormat="1" applyFont="1" applyBorder="1" applyAlignment="1">
      <alignment horizontal="center" vertical="center" wrapText="1"/>
    </xf>
    <xf numFmtId="9" fontId="18" fillId="0" borderId="1" xfId="2" applyFont="1" applyBorder="1" applyAlignment="1">
      <alignment horizontal="center" vertical="center" wrapText="1"/>
    </xf>
    <xf numFmtId="9" fontId="19" fillId="0" borderId="5" xfId="0" applyNumberFormat="1" applyFont="1" applyBorder="1" applyAlignment="1" applyProtection="1">
      <alignment horizontal="center" vertical="center" wrapText="1"/>
      <protection locked="0"/>
    </xf>
    <xf numFmtId="0" fontId="16" fillId="0" borderId="5" xfId="0" applyFont="1" applyBorder="1" applyAlignment="1">
      <alignment horizontal="center" vertical="center" wrapText="1"/>
    </xf>
    <xf numFmtId="0" fontId="18" fillId="0" borderId="0" xfId="0" applyFont="1" applyAlignment="1">
      <alignment vertical="center"/>
    </xf>
    <xf numFmtId="0" fontId="16" fillId="0" borderId="1" xfId="2" applyNumberFormat="1" applyFont="1" applyBorder="1" applyAlignment="1">
      <alignment horizontal="center" vertical="center" wrapText="1"/>
    </xf>
    <xf numFmtId="164" fontId="16" fillId="0" borderId="1" xfId="1" applyNumberFormat="1" applyFont="1" applyBorder="1" applyAlignment="1">
      <alignment horizontal="center" vertical="center" wrapText="1"/>
    </xf>
    <xf numFmtId="1" fontId="20" fillId="0" borderId="5" xfId="0" applyNumberFormat="1" applyFont="1" applyBorder="1" applyAlignment="1" applyProtection="1">
      <alignment horizontal="center" vertical="center" wrapText="1"/>
      <protection locked="0"/>
    </xf>
    <xf numFmtId="9" fontId="20" fillId="0" borderId="5" xfId="0" applyNumberFormat="1"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15" fillId="0" borderId="4" xfId="0" applyFont="1" applyBorder="1" applyAlignment="1">
      <alignment horizontal="center" vertical="center" wrapText="1"/>
    </xf>
    <xf numFmtId="0" fontId="15" fillId="0" borderId="1" xfId="0" applyFont="1" applyBorder="1" applyAlignment="1">
      <alignment horizontal="center" vertical="center" wrapText="1"/>
    </xf>
    <xf numFmtId="9" fontId="15" fillId="0" borderId="1" xfId="0" applyNumberFormat="1" applyFont="1" applyBorder="1" applyAlignment="1">
      <alignment horizontal="center" vertical="center" wrapText="1"/>
    </xf>
    <xf numFmtId="9" fontId="15" fillId="0" borderId="5" xfId="2" applyFont="1" applyBorder="1" applyAlignment="1">
      <alignment horizontal="center" vertical="center" wrapText="1"/>
    </xf>
    <xf numFmtId="9" fontId="16" fillId="0" borderId="4" xfId="2" applyFont="1" applyFill="1" applyBorder="1" applyAlignment="1">
      <alignment horizontal="center" vertical="center" wrapText="1"/>
    </xf>
    <xf numFmtId="9" fontId="16" fillId="0" borderId="1" xfId="0" applyNumberFormat="1" applyFont="1" applyFill="1" applyBorder="1" applyAlignment="1">
      <alignment horizontal="center" vertical="center" wrapText="1"/>
    </xf>
    <xf numFmtId="9" fontId="17"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8" fillId="0" borderId="5" xfId="0" applyFont="1" applyBorder="1" applyAlignment="1">
      <alignment horizontal="left" vertical="center" wrapText="1"/>
    </xf>
    <xf numFmtId="0" fontId="3" fillId="0" borderId="42" xfId="0" applyFont="1" applyBorder="1" applyAlignment="1">
      <alignment horizontal="center" vertical="center"/>
    </xf>
    <xf numFmtId="0" fontId="15" fillId="0" borderId="20"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15" fillId="0" borderId="6" xfId="0" applyFont="1" applyBorder="1" applyAlignment="1">
      <alignment horizontal="center" vertical="center" wrapText="1"/>
    </xf>
    <xf numFmtId="9" fontId="15" fillId="0" borderId="20" xfId="2" applyFont="1" applyBorder="1" applyAlignment="1">
      <alignment horizontal="center" vertical="center" wrapText="1"/>
    </xf>
    <xf numFmtId="0" fontId="15" fillId="0" borderId="20" xfId="0" applyFont="1" applyBorder="1" applyAlignment="1">
      <alignment horizontal="center" vertical="center" wrapText="1"/>
    </xf>
    <xf numFmtId="9" fontId="18" fillId="0" borderId="20" xfId="0" applyNumberFormat="1" applyFont="1" applyBorder="1" applyAlignment="1">
      <alignment horizontal="center" vertical="center"/>
    </xf>
    <xf numFmtId="9" fontId="15" fillId="0" borderId="7" xfId="2" applyFont="1" applyBorder="1" applyAlignment="1">
      <alignment horizontal="center" vertical="center" wrapText="1"/>
    </xf>
    <xf numFmtId="0" fontId="15" fillId="0" borderId="6" xfId="0" applyFont="1" applyBorder="1" applyAlignment="1" applyProtection="1">
      <alignment horizontal="center" vertical="center" wrapText="1"/>
      <protection locked="0"/>
    </xf>
    <xf numFmtId="0" fontId="3" fillId="0" borderId="43" xfId="0" applyFont="1" applyBorder="1" applyAlignment="1">
      <alignment horizontal="center" vertical="center"/>
    </xf>
    <xf numFmtId="0" fontId="16" fillId="0" borderId="6"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20"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20" xfId="0" applyFont="1" applyBorder="1" applyAlignment="1">
      <alignment horizontal="center" vertical="center" wrapText="1"/>
    </xf>
    <xf numFmtId="0" fontId="23" fillId="10" borderId="33" xfId="0" applyFont="1" applyFill="1" applyBorder="1" applyAlignment="1" applyProtection="1">
      <alignment horizontal="center" vertical="center" wrapText="1"/>
      <protection locked="0"/>
    </xf>
    <xf numFmtId="9" fontId="2" fillId="10" borderId="33" xfId="0" applyNumberFormat="1" applyFont="1" applyFill="1" applyBorder="1" applyAlignment="1">
      <alignment horizontal="center" vertical="center"/>
    </xf>
    <xf numFmtId="0" fontId="2" fillId="5" borderId="8" xfId="0" applyFont="1" applyFill="1" applyBorder="1" applyAlignment="1">
      <alignment horizontal="center" vertical="center" wrapText="1"/>
    </xf>
    <xf numFmtId="9" fontId="24" fillId="0" borderId="44" xfId="2" applyFont="1" applyBorder="1" applyAlignment="1">
      <alignment horizontal="center" vertical="center" wrapText="1"/>
    </xf>
    <xf numFmtId="9" fontId="25" fillId="0" borderId="44" xfId="2" applyNumberFormat="1" applyFont="1" applyBorder="1" applyAlignment="1">
      <alignment horizontal="center" vertical="center" wrapText="1"/>
    </xf>
    <xf numFmtId="0" fontId="3" fillId="7" borderId="4"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10" borderId="1" xfId="0" applyFont="1" applyFill="1" applyBorder="1" applyAlignment="1">
      <alignment horizontal="center" vertical="center"/>
    </xf>
    <xf numFmtId="9" fontId="2" fillId="10" borderId="1" xfId="0" applyNumberFormat="1" applyFont="1" applyFill="1" applyBorder="1" applyAlignment="1">
      <alignment horizontal="center" vertical="center"/>
    </xf>
    <xf numFmtId="0" fontId="2" fillId="0" borderId="0" xfId="0" applyFont="1" applyAlignment="1">
      <alignment horizontal="center" vertical="center"/>
    </xf>
    <xf numFmtId="0" fontId="2"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3" fillId="0" borderId="1" xfId="0" applyFont="1" applyBorder="1" applyAlignment="1">
      <alignment horizontal="justify"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5" fillId="2" borderId="2"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20" xfId="0" applyFont="1" applyFill="1" applyBorder="1" applyAlignment="1">
      <alignment horizontal="center" vertical="center"/>
    </xf>
    <xf numFmtId="0" fontId="26" fillId="0" borderId="2" xfId="0" applyFont="1" applyBorder="1" applyAlignment="1">
      <alignment horizontal="center" vertical="center"/>
    </xf>
    <xf numFmtId="0" fontId="26" fillId="0" borderId="14" xfId="0" applyFont="1" applyBorder="1" applyAlignment="1">
      <alignment horizontal="center" vertical="center"/>
    </xf>
    <xf numFmtId="0" fontId="26" fillId="0" borderId="3" xfId="0" applyFont="1" applyBorder="1" applyAlignment="1">
      <alignment horizontal="center" vertical="center"/>
    </xf>
    <xf numFmtId="0" fontId="27" fillId="0" borderId="6"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0" xfId="0" applyFont="1" applyBorder="1" applyAlignment="1">
      <alignment horizontal="center" vertical="center"/>
    </xf>
    <xf numFmtId="0" fontId="27" fillId="0" borderId="7" xfId="0" applyFont="1" applyBorder="1" applyAlignment="1">
      <alignment horizontal="center" vertical="center"/>
    </xf>
    <xf numFmtId="0" fontId="2" fillId="4" borderId="2"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6" fillId="3" borderId="15"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0" fontId="2" fillId="4" borderId="16"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2" fillId="4" borderId="28"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6" borderId="17"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2" fillId="7" borderId="17" xfId="0" applyFont="1" applyFill="1" applyBorder="1" applyAlignment="1">
      <alignment horizontal="center" vertical="center" wrapText="1"/>
    </xf>
    <xf numFmtId="0" fontId="2" fillId="7" borderId="18" xfId="0" applyFont="1" applyFill="1" applyBorder="1" applyAlignment="1">
      <alignment horizontal="center" vertical="center" wrapText="1"/>
    </xf>
    <xf numFmtId="0" fontId="2" fillId="7" borderId="19" xfId="0" applyFont="1" applyFill="1" applyBorder="1" applyAlignment="1">
      <alignment horizontal="center" vertical="center" wrapText="1"/>
    </xf>
  </cellXfs>
  <cellStyles count="3">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my.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9"/>
  <sheetViews>
    <sheetView tabSelected="1" workbookViewId="0">
      <selection sqref="A1:K1"/>
    </sheetView>
  </sheetViews>
  <sheetFormatPr baseColWidth="10" defaultColWidth="11.42578125" defaultRowHeight="15" x14ac:dyDescent="0.25"/>
  <cols>
    <col min="1" max="1" width="6.7109375" style="1" customWidth="1"/>
    <col min="2" max="2" width="27.28515625" style="1" customWidth="1"/>
    <col min="3" max="3" width="20.140625" style="1" customWidth="1"/>
    <col min="4" max="4" width="55.28515625" style="1" customWidth="1"/>
    <col min="5" max="5" width="14.140625" style="1" customWidth="1"/>
    <col min="6" max="6" width="16" style="1" customWidth="1"/>
    <col min="7" max="7" width="25.28515625" style="1" customWidth="1"/>
    <col min="8" max="8" width="43.140625" style="1" customWidth="1"/>
    <col min="9" max="9" width="14.7109375" style="1" customWidth="1"/>
    <col min="10" max="10" width="16.28515625" style="1" customWidth="1"/>
    <col min="11" max="11" width="13.42578125" style="2" customWidth="1"/>
    <col min="12" max="15" width="11.42578125" style="1"/>
    <col min="16" max="16" width="17.7109375" style="1" customWidth="1"/>
    <col min="17" max="17" width="13.7109375" style="1" customWidth="1"/>
    <col min="18" max="18" width="15.5703125" style="2" customWidth="1"/>
    <col min="19" max="19" width="16.28515625" style="2" customWidth="1"/>
    <col min="20" max="20" width="20.5703125" style="2" customWidth="1"/>
    <col min="21" max="21" width="11.42578125" style="1"/>
    <col min="22" max="23" width="16.42578125" style="2" customWidth="1"/>
    <col min="24" max="24" width="22.7109375" style="2" customWidth="1"/>
    <col min="25" max="25" width="29.5703125" style="2" customWidth="1"/>
    <col min="26" max="28" width="16.42578125" style="2" customWidth="1"/>
    <col min="29" max="29" width="18.42578125" style="2" customWidth="1"/>
    <col min="30" max="31" width="56.7109375" style="2" customWidth="1"/>
    <col min="32" max="34" width="16.42578125" style="2" customWidth="1"/>
    <col min="35" max="36" width="56.7109375" style="2" customWidth="1"/>
    <col min="37" max="39" width="16.42578125" style="2" customWidth="1"/>
    <col min="40" max="41" width="56.7109375" style="2" customWidth="1"/>
    <col min="42" max="42" width="16.42578125" style="2" customWidth="1"/>
    <col min="43" max="43" width="17.85546875" style="2" customWidth="1"/>
    <col min="44" max="44" width="16.42578125" style="2" customWidth="1"/>
    <col min="45" max="46" width="56.7109375" style="2" customWidth="1"/>
    <col min="47" max="49" width="16.42578125" style="2" customWidth="1"/>
    <col min="50" max="16384" width="11.42578125" style="1"/>
  </cols>
  <sheetData>
    <row r="1" spans="1:49" ht="22.5" customHeight="1" x14ac:dyDescent="0.25">
      <c r="A1" s="205" t="s">
        <v>0</v>
      </c>
      <c r="B1" s="205"/>
      <c r="C1" s="205"/>
      <c r="D1" s="205"/>
      <c r="E1" s="205"/>
      <c r="F1" s="205"/>
      <c r="G1" s="205"/>
      <c r="H1" s="205"/>
      <c r="I1" s="205"/>
      <c r="J1" s="205"/>
      <c r="K1" s="205"/>
    </row>
    <row r="2" spans="1:49" ht="22.5" customHeight="1" x14ac:dyDescent="0.25">
      <c r="A2" s="205" t="s">
        <v>1</v>
      </c>
      <c r="B2" s="205"/>
      <c r="C2" s="205"/>
      <c r="D2" s="205"/>
      <c r="E2" s="205"/>
      <c r="F2" s="205"/>
      <c r="G2" s="205"/>
      <c r="H2" s="205"/>
      <c r="I2" s="205"/>
      <c r="J2" s="205"/>
      <c r="K2" s="205"/>
    </row>
    <row r="3" spans="1:49" ht="22.5" customHeight="1" x14ac:dyDescent="0.25">
      <c r="A3" s="205" t="s">
        <v>2</v>
      </c>
      <c r="B3" s="205"/>
      <c r="C3" s="205"/>
      <c r="D3" s="205"/>
      <c r="E3" s="205"/>
      <c r="F3" s="205"/>
      <c r="G3" s="205"/>
      <c r="H3" s="205"/>
      <c r="I3" s="205"/>
      <c r="J3" s="205"/>
      <c r="K3" s="205"/>
    </row>
    <row r="4" spans="1:49" ht="15.75" thickBot="1" x14ac:dyDescent="0.3">
      <c r="F4" s="206" t="s">
        <v>3</v>
      </c>
      <c r="G4" s="206"/>
      <c r="H4" s="206"/>
      <c r="I4" s="206"/>
      <c r="J4" s="206"/>
    </row>
    <row r="5" spans="1:49" ht="15.75" customHeight="1" x14ac:dyDescent="0.25">
      <c r="A5" s="207" t="s">
        <v>4</v>
      </c>
      <c r="B5" s="208"/>
      <c r="C5" s="213" t="s">
        <v>5</v>
      </c>
      <c r="D5" s="214"/>
      <c r="F5" s="3" t="s">
        <v>6</v>
      </c>
      <c r="G5" s="3" t="s">
        <v>7</v>
      </c>
      <c r="H5" s="206" t="s">
        <v>8</v>
      </c>
      <c r="I5" s="206"/>
      <c r="J5" s="206"/>
    </row>
    <row r="6" spans="1:49" ht="22.5" customHeight="1" x14ac:dyDescent="0.25">
      <c r="A6" s="209"/>
      <c r="B6" s="210"/>
      <c r="C6" s="215"/>
      <c r="D6" s="216"/>
      <c r="F6" s="4">
        <v>1</v>
      </c>
      <c r="G6" s="4" t="s">
        <v>9</v>
      </c>
      <c r="H6" s="219" t="s">
        <v>10</v>
      </c>
      <c r="I6" s="219"/>
      <c r="J6" s="219"/>
    </row>
    <row r="7" spans="1:49" ht="48" customHeight="1" x14ac:dyDescent="0.25">
      <c r="A7" s="209"/>
      <c r="B7" s="210"/>
      <c r="C7" s="215"/>
      <c r="D7" s="216"/>
      <c r="F7" s="4">
        <v>2</v>
      </c>
      <c r="G7" s="4" t="s">
        <v>11</v>
      </c>
      <c r="H7" s="220" t="s">
        <v>12</v>
      </c>
      <c r="I7" s="220"/>
      <c r="J7" s="220"/>
    </row>
    <row r="8" spans="1:49" ht="314.25" customHeight="1" thickBot="1" x14ac:dyDescent="0.3">
      <c r="A8" s="211"/>
      <c r="B8" s="212"/>
      <c r="C8" s="217"/>
      <c r="D8" s="218"/>
      <c r="F8" s="4">
        <v>3</v>
      </c>
      <c r="G8" s="4" t="s">
        <v>13</v>
      </c>
      <c r="H8" s="221" t="s">
        <v>14</v>
      </c>
      <c r="I8" s="222"/>
      <c r="J8" s="222"/>
    </row>
    <row r="9" spans="1:49" ht="209.25" customHeight="1" thickBot="1" x14ac:dyDescent="0.3">
      <c r="F9" s="4">
        <v>4</v>
      </c>
      <c r="G9" s="4" t="s">
        <v>15</v>
      </c>
      <c r="H9" s="223" t="s">
        <v>16</v>
      </c>
      <c r="I9" s="224"/>
      <c r="J9" s="224"/>
    </row>
    <row r="10" spans="1:49" ht="102.75" customHeight="1" thickBot="1" x14ac:dyDescent="0.3">
      <c r="F10" s="5">
        <v>5</v>
      </c>
      <c r="G10" s="6" t="s">
        <v>17</v>
      </c>
      <c r="H10" s="225" t="s">
        <v>18</v>
      </c>
      <c r="I10" s="225"/>
      <c r="J10" s="226"/>
    </row>
    <row r="11" spans="1:49" ht="167.25" customHeight="1" thickBot="1" x14ac:dyDescent="0.3">
      <c r="F11" s="5">
        <v>5</v>
      </c>
      <c r="G11" s="6" t="s">
        <v>19</v>
      </c>
      <c r="H11" s="227" t="s">
        <v>20</v>
      </c>
      <c r="I11" s="228"/>
      <c r="J11" s="229"/>
    </row>
    <row r="12" spans="1:49" ht="51.75" customHeight="1" thickBot="1" x14ac:dyDescent="0.3">
      <c r="F12" s="7"/>
      <c r="G12" s="8"/>
      <c r="H12" s="9"/>
      <c r="I12" s="9"/>
      <c r="J12" s="9"/>
    </row>
    <row r="13" spans="1:49" s="11" customFormat="1" ht="18.75" customHeight="1" x14ac:dyDescent="0.25">
      <c r="A13" s="230" t="s">
        <v>21</v>
      </c>
      <c r="B13" s="231"/>
      <c r="C13" s="234" t="s">
        <v>22</v>
      </c>
      <c r="D13" s="237" t="s">
        <v>23</v>
      </c>
      <c r="E13" s="238"/>
      <c r="F13" s="238"/>
      <c r="G13" s="238"/>
      <c r="H13" s="238"/>
      <c r="I13" s="238"/>
      <c r="J13" s="238"/>
      <c r="K13" s="238"/>
      <c r="L13" s="238"/>
      <c r="M13" s="238"/>
      <c r="N13" s="238"/>
      <c r="O13" s="238"/>
      <c r="P13" s="234"/>
      <c r="Q13" s="263" t="s">
        <v>24</v>
      </c>
      <c r="R13" s="264"/>
      <c r="S13" s="264"/>
      <c r="T13" s="265"/>
      <c r="U13" s="269" t="s">
        <v>25</v>
      </c>
      <c r="V13" s="272" t="s">
        <v>26</v>
      </c>
      <c r="W13" s="273"/>
      <c r="X13" s="273"/>
      <c r="Y13" s="273"/>
      <c r="Z13" s="274"/>
      <c r="AA13" s="275" t="s">
        <v>26</v>
      </c>
      <c r="AB13" s="276"/>
      <c r="AC13" s="276"/>
      <c r="AD13" s="276"/>
      <c r="AE13" s="277"/>
      <c r="AF13" s="278" t="s">
        <v>26</v>
      </c>
      <c r="AG13" s="279"/>
      <c r="AH13" s="279"/>
      <c r="AI13" s="279"/>
      <c r="AJ13" s="280"/>
      <c r="AK13" s="275" t="s">
        <v>26</v>
      </c>
      <c r="AL13" s="276"/>
      <c r="AM13" s="276"/>
      <c r="AN13" s="276"/>
      <c r="AO13" s="277"/>
      <c r="AP13" s="248" t="s">
        <v>26</v>
      </c>
      <c r="AQ13" s="249"/>
      <c r="AR13" s="249"/>
      <c r="AS13" s="249"/>
      <c r="AT13" s="250"/>
      <c r="AU13" s="10"/>
      <c r="AV13" s="10"/>
      <c r="AW13" s="10"/>
    </row>
    <row r="14" spans="1:49" s="11" customFormat="1" ht="21" customHeight="1" thickBot="1" x14ac:dyDescent="0.3">
      <c r="A14" s="232"/>
      <c r="B14" s="233"/>
      <c r="C14" s="235"/>
      <c r="D14" s="239"/>
      <c r="E14" s="240"/>
      <c r="F14" s="240"/>
      <c r="G14" s="240"/>
      <c r="H14" s="240"/>
      <c r="I14" s="240"/>
      <c r="J14" s="240"/>
      <c r="K14" s="240"/>
      <c r="L14" s="240"/>
      <c r="M14" s="240"/>
      <c r="N14" s="240"/>
      <c r="O14" s="240"/>
      <c r="P14" s="236"/>
      <c r="Q14" s="266"/>
      <c r="R14" s="267"/>
      <c r="S14" s="267"/>
      <c r="T14" s="268"/>
      <c r="U14" s="270"/>
      <c r="V14" s="251" t="s">
        <v>27</v>
      </c>
      <c r="W14" s="252"/>
      <c r="X14" s="252"/>
      <c r="Y14" s="252"/>
      <c r="Z14" s="253"/>
      <c r="AA14" s="254" t="s">
        <v>28</v>
      </c>
      <c r="AB14" s="255"/>
      <c r="AC14" s="255"/>
      <c r="AD14" s="255"/>
      <c r="AE14" s="256"/>
      <c r="AF14" s="257" t="s">
        <v>29</v>
      </c>
      <c r="AG14" s="258"/>
      <c r="AH14" s="258"/>
      <c r="AI14" s="258"/>
      <c r="AJ14" s="259"/>
      <c r="AK14" s="254" t="s">
        <v>30</v>
      </c>
      <c r="AL14" s="255"/>
      <c r="AM14" s="255"/>
      <c r="AN14" s="255"/>
      <c r="AO14" s="256"/>
      <c r="AP14" s="260" t="s">
        <v>31</v>
      </c>
      <c r="AQ14" s="261"/>
      <c r="AR14" s="261"/>
      <c r="AS14" s="261"/>
      <c r="AT14" s="262"/>
      <c r="AU14" s="10"/>
      <c r="AV14" s="10"/>
      <c r="AW14" s="10"/>
    </row>
    <row r="15" spans="1:49" s="10" customFormat="1" ht="45.75" thickBot="1" x14ac:dyDescent="0.3">
      <c r="A15" s="12" t="s">
        <v>32</v>
      </c>
      <c r="B15" s="13" t="s">
        <v>33</v>
      </c>
      <c r="C15" s="236"/>
      <c r="D15" s="14" t="s">
        <v>34</v>
      </c>
      <c r="E15" s="15" t="s">
        <v>35</v>
      </c>
      <c r="F15" s="15" t="s">
        <v>36</v>
      </c>
      <c r="G15" s="15" t="s">
        <v>37</v>
      </c>
      <c r="H15" s="15" t="s">
        <v>38</v>
      </c>
      <c r="I15" s="15" t="s">
        <v>39</v>
      </c>
      <c r="J15" s="15" t="s">
        <v>40</v>
      </c>
      <c r="K15" s="15" t="s">
        <v>41</v>
      </c>
      <c r="L15" s="15" t="s">
        <v>42</v>
      </c>
      <c r="M15" s="15" t="s">
        <v>43</v>
      </c>
      <c r="N15" s="15" t="s">
        <v>44</v>
      </c>
      <c r="O15" s="15" t="s">
        <v>45</v>
      </c>
      <c r="P15" s="16" t="s">
        <v>46</v>
      </c>
      <c r="Q15" s="17" t="s">
        <v>47</v>
      </c>
      <c r="R15" s="18" t="s">
        <v>48</v>
      </c>
      <c r="S15" s="18" t="s">
        <v>49</v>
      </c>
      <c r="T15" s="19" t="s">
        <v>50</v>
      </c>
      <c r="U15" s="271"/>
      <c r="V15" s="20" t="s">
        <v>51</v>
      </c>
      <c r="W15" s="21" t="s">
        <v>52</v>
      </c>
      <c r="X15" s="21" t="s">
        <v>53</v>
      </c>
      <c r="Y15" s="21" t="s">
        <v>54</v>
      </c>
      <c r="Z15" s="22" t="s">
        <v>55</v>
      </c>
      <c r="AA15" s="23" t="s">
        <v>51</v>
      </c>
      <c r="AB15" s="24" t="s">
        <v>52</v>
      </c>
      <c r="AC15" s="24" t="s">
        <v>53</v>
      </c>
      <c r="AD15" s="24" t="s">
        <v>54</v>
      </c>
      <c r="AE15" s="25" t="s">
        <v>55</v>
      </c>
      <c r="AF15" s="26" t="s">
        <v>51</v>
      </c>
      <c r="AG15" s="27" t="s">
        <v>52</v>
      </c>
      <c r="AH15" s="27" t="s">
        <v>53</v>
      </c>
      <c r="AI15" s="27" t="s">
        <v>54</v>
      </c>
      <c r="AJ15" s="28" t="s">
        <v>55</v>
      </c>
      <c r="AK15" s="23" t="s">
        <v>51</v>
      </c>
      <c r="AL15" s="24" t="s">
        <v>52</v>
      </c>
      <c r="AM15" s="24" t="s">
        <v>53</v>
      </c>
      <c r="AN15" s="24" t="s">
        <v>54</v>
      </c>
      <c r="AO15" s="25" t="s">
        <v>55</v>
      </c>
      <c r="AP15" s="29" t="s">
        <v>37</v>
      </c>
      <c r="AQ15" s="30" t="s">
        <v>51</v>
      </c>
      <c r="AR15" s="30" t="s">
        <v>52</v>
      </c>
      <c r="AS15" s="30" t="s">
        <v>53</v>
      </c>
      <c r="AT15" s="31" t="s">
        <v>56</v>
      </c>
    </row>
    <row r="16" spans="1:49" ht="193.5" customHeight="1" thickBot="1" x14ac:dyDescent="0.3">
      <c r="A16" s="32">
        <v>7</v>
      </c>
      <c r="B16" s="33" t="s">
        <v>57</v>
      </c>
      <c r="C16" s="34" t="s">
        <v>58</v>
      </c>
      <c r="D16" s="35" t="s">
        <v>59</v>
      </c>
      <c r="E16" s="36">
        <v>0.04</v>
      </c>
      <c r="F16" s="37" t="s">
        <v>60</v>
      </c>
      <c r="G16" s="38" t="s">
        <v>61</v>
      </c>
      <c r="H16" s="38" t="s">
        <v>62</v>
      </c>
      <c r="I16" s="39" t="s">
        <v>63</v>
      </c>
      <c r="J16" s="40" t="s">
        <v>64</v>
      </c>
      <c r="K16" s="41" t="s">
        <v>65</v>
      </c>
      <c r="L16" s="42">
        <v>0</v>
      </c>
      <c r="M16" s="42">
        <v>0</v>
      </c>
      <c r="N16" s="43">
        <v>0</v>
      </c>
      <c r="O16" s="42">
        <v>1</v>
      </c>
      <c r="P16" s="44">
        <v>1</v>
      </c>
      <c r="Q16" s="45" t="s">
        <v>66</v>
      </c>
      <c r="R16" s="46" t="s">
        <v>67</v>
      </c>
      <c r="S16" s="46" t="s">
        <v>68</v>
      </c>
      <c r="T16" s="47" t="s">
        <v>69</v>
      </c>
      <c r="U16" s="48" t="str">
        <f>IF(Q16="EFICACIA","SI","NO")</f>
        <v>SI</v>
      </c>
      <c r="V16" s="49" t="s">
        <v>70</v>
      </c>
      <c r="W16" s="50" t="s">
        <v>70</v>
      </c>
      <c r="X16" s="51" t="s">
        <v>70</v>
      </c>
      <c r="Y16" s="50" t="s">
        <v>70</v>
      </c>
      <c r="Z16" s="52" t="s">
        <v>70</v>
      </c>
      <c r="AA16" s="52" t="s">
        <v>70</v>
      </c>
      <c r="AB16" s="52" t="s">
        <v>70</v>
      </c>
      <c r="AC16" s="53" t="s">
        <v>70</v>
      </c>
      <c r="AD16" s="54" t="s">
        <v>70</v>
      </c>
      <c r="AE16" s="55" t="s">
        <v>70</v>
      </c>
      <c r="AF16" s="56">
        <f>N16</f>
        <v>0</v>
      </c>
      <c r="AG16" s="57"/>
      <c r="AH16" s="57"/>
      <c r="AI16" s="57"/>
      <c r="AJ16" s="58"/>
      <c r="AK16" s="56">
        <f>O16</f>
        <v>1</v>
      </c>
      <c r="AL16" s="57"/>
      <c r="AM16" s="57"/>
      <c r="AN16" s="57"/>
      <c r="AO16" s="58"/>
      <c r="AP16" s="56" t="str">
        <f>G16</f>
        <v>Línea base construida</v>
      </c>
      <c r="AQ16" s="46" t="e">
        <f>V16+AA16+AF16+AK16</f>
        <v>#VALUE!</v>
      </c>
      <c r="AR16" s="57" t="e">
        <f>W16+AB16+AG16+AL16</f>
        <v>#VALUE!</v>
      </c>
      <c r="AS16" s="57"/>
      <c r="AT16" s="58"/>
    </row>
    <row r="17" spans="1:46" ht="104.25" customHeight="1" thickBot="1" x14ac:dyDescent="0.3">
      <c r="A17" s="59">
        <v>7</v>
      </c>
      <c r="B17" s="46" t="s">
        <v>57</v>
      </c>
      <c r="C17" s="60" t="s">
        <v>58</v>
      </c>
      <c r="D17" s="61" t="s">
        <v>71</v>
      </c>
      <c r="E17" s="36">
        <v>0.04</v>
      </c>
      <c r="F17" s="62" t="s">
        <v>60</v>
      </c>
      <c r="G17" s="38" t="s">
        <v>61</v>
      </c>
      <c r="H17" s="63" t="s">
        <v>72</v>
      </c>
      <c r="I17" s="39" t="s">
        <v>63</v>
      </c>
      <c r="J17" s="64" t="s">
        <v>64</v>
      </c>
      <c r="K17" s="65" t="s">
        <v>73</v>
      </c>
      <c r="L17" s="66">
        <v>0</v>
      </c>
      <c r="M17" s="66">
        <v>0</v>
      </c>
      <c r="N17" s="66">
        <v>1</v>
      </c>
      <c r="O17" s="66">
        <v>0</v>
      </c>
      <c r="P17" s="67">
        <v>1</v>
      </c>
      <c r="Q17" s="45" t="s">
        <v>66</v>
      </c>
      <c r="R17" s="46" t="s">
        <v>67</v>
      </c>
      <c r="S17" s="46" t="s">
        <v>68</v>
      </c>
      <c r="T17" s="47" t="s">
        <v>74</v>
      </c>
      <c r="U17" s="48" t="str">
        <f t="shared" ref="U17:U35" si="0">IF(Q17="EFICACIA","SI","NO")</f>
        <v>SI</v>
      </c>
      <c r="V17" s="56" t="s">
        <v>70</v>
      </c>
      <c r="W17" s="46" t="s">
        <v>70</v>
      </c>
      <c r="X17" s="68" t="s">
        <v>70</v>
      </c>
      <c r="Y17" s="46" t="s">
        <v>70</v>
      </c>
      <c r="Z17" s="47" t="s">
        <v>70</v>
      </c>
      <c r="AA17" s="52" t="s">
        <v>70</v>
      </c>
      <c r="AB17" s="54" t="s">
        <v>70</v>
      </c>
      <c r="AC17" s="53" t="s">
        <v>70</v>
      </c>
      <c r="AD17" s="54" t="s">
        <v>70</v>
      </c>
      <c r="AE17" s="55" t="s">
        <v>70</v>
      </c>
      <c r="AF17" s="56">
        <f t="shared" ref="AF17:AF42" si="1">N17</f>
        <v>1</v>
      </c>
      <c r="AG17" s="57"/>
      <c r="AH17" s="57"/>
      <c r="AI17" s="57"/>
      <c r="AJ17" s="58"/>
      <c r="AK17" s="56">
        <f t="shared" ref="AK17:AK42" si="2">O17</f>
        <v>0</v>
      </c>
      <c r="AL17" s="57"/>
      <c r="AM17" s="57"/>
      <c r="AN17" s="57"/>
      <c r="AO17" s="58"/>
      <c r="AP17" s="56" t="str">
        <f t="shared" ref="AP17:AP42" si="3">G17</f>
        <v>Línea base construida</v>
      </c>
      <c r="AQ17" s="46" t="e">
        <f t="shared" ref="AQ17:AR35" si="4">V17+AA17+AF17+AK17</f>
        <v>#VALUE!</v>
      </c>
      <c r="AR17" s="57" t="e">
        <f t="shared" si="4"/>
        <v>#VALUE!</v>
      </c>
      <c r="AS17" s="57"/>
      <c r="AT17" s="58"/>
    </row>
    <row r="18" spans="1:46" ht="120.75" thickBot="1" x14ac:dyDescent="0.3">
      <c r="A18" s="59">
        <v>6</v>
      </c>
      <c r="B18" s="46" t="s">
        <v>75</v>
      </c>
      <c r="C18" s="60" t="s">
        <v>58</v>
      </c>
      <c r="D18" s="69" t="s">
        <v>76</v>
      </c>
      <c r="E18" s="36">
        <v>0.04</v>
      </c>
      <c r="F18" s="70" t="s">
        <v>77</v>
      </c>
      <c r="G18" s="70" t="s">
        <v>78</v>
      </c>
      <c r="H18" s="70" t="s">
        <v>79</v>
      </c>
      <c r="I18" s="71" t="s">
        <v>80</v>
      </c>
      <c r="J18" s="72" t="s">
        <v>81</v>
      </c>
      <c r="K18" s="73" t="s">
        <v>82</v>
      </c>
      <c r="L18" s="74"/>
      <c r="M18" s="75">
        <v>1</v>
      </c>
      <c r="N18" s="75">
        <v>1</v>
      </c>
      <c r="O18" s="75">
        <v>1</v>
      </c>
      <c r="P18" s="76">
        <v>1</v>
      </c>
      <c r="Q18" s="45" t="s">
        <v>66</v>
      </c>
      <c r="R18" s="46" t="s">
        <v>83</v>
      </c>
      <c r="S18" s="46" t="s">
        <v>68</v>
      </c>
      <c r="T18" s="46" t="s">
        <v>84</v>
      </c>
      <c r="U18" s="48" t="str">
        <f t="shared" si="0"/>
        <v>SI</v>
      </c>
      <c r="V18" s="56" t="s">
        <v>70</v>
      </c>
      <c r="W18" s="46" t="s">
        <v>70</v>
      </c>
      <c r="X18" s="68" t="s">
        <v>70</v>
      </c>
      <c r="Y18" s="46" t="s">
        <v>70</v>
      </c>
      <c r="Z18" s="47" t="s">
        <v>70</v>
      </c>
      <c r="AA18" s="77">
        <v>1</v>
      </c>
      <c r="AB18" s="77">
        <v>1</v>
      </c>
      <c r="AC18" s="77">
        <v>1</v>
      </c>
      <c r="AD18" s="78" t="s">
        <v>85</v>
      </c>
      <c r="AE18" s="79" t="s">
        <v>86</v>
      </c>
      <c r="AF18" s="56">
        <f t="shared" si="1"/>
        <v>1</v>
      </c>
      <c r="AG18" s="57"/>
      <c r="AH18" s="57"/>
      <c r="AI18" s="57"/>
      <c r="AJ18" s="58"/>
      <c r="AK18" s="56">
        <f t="shared" si="2"/>
        <v>1</v>
      </c>
      <c r="AL18" s="57"/>
      <c r="AM18" s="57"/>
      <c r="AN18" s="57"/>
      <c r="AO18" s="58"/>
      <c r="AP18" s="56" t="str">
        <f t="shared" si="3"/>
        <v xml:space="preserve">Porcentaje de cumplimiento del Plan de Acción para la implementación de los presupuestos participativos </v>
      </c>
      <c r="AQ18" s="46" t="e">
        <f t="shared" si="4"/>
        <v>#VALUE!</v>
      </c>
      <c r="AR18" s="57" t="e">
        <f t="shared" si="4"/>
        <v>#VALUE!</v>
      </c>
      <c r="AS18" s="57"/>
      <c r="AT18" s="58"/>
    </row>
    <row r="19" spans="1:46" ht="120.75" thickBot="1" x14ac:dyDescent="0.3">
      <c r="A19" s="59">
        <v>6</v>
      </c>
      <c r="B19" s="46" t="s">
        <v>75</v>
      </c>
      <c r="C19" s="60" t="s">
        <v>58</v>
      </c>
      <c r="D19" s="69" t="s">
        <v>87</v>
      </c>
      <c r="E19" s="36">
        <v>0.04</v>
      </c>
      <c r="F19" s="70" t="s">
        <v>77</v>
      </c>
      <c r="G19" s="70" t="s">
        <v>88</v>
      </c>
      <c r="H19" s="70" t="s">
        <v>89</v>
      </c>
      <c r="I19" s="80">
        <v>50.2</v>
      </c>
      <c r="J19" s="81" t="s">
        <v>90</v>
      </c>
      <c r="K19" s="82" t="s">
        <v>91</v>
      </c>
      <c r="L19" s="74"/>
      <c r="M19" s="74"/>
      <c r="N19" s="74"/>
      <c r="O19" s="83">
        <v>0.9</v>
      </c>
      <c r="P19" s="76">
        <v>0.9</v>
      </c>
      <c r="Q19" s="45" t="s">
        <v>66</v>
      </c>
      <c r="R19" s="46" t="s">
        <v>92</v>
      </c>
      <c r="S19" s="46" t="s">
        <v>68</v>
      </c>
      <c r="T19" s="84" t="s">
        <v>93</v>
      </c>
      <c r="U19" s="48" t="str">
        <f t="shared" si="0"/>
        <v>SI</v>
      </c>
      <c r="V19" s="56" t="s">
        <v>70</v>
      </c>
      <c r="W19" s="46" t="s">
        <v>70</v>
      </c>
      <c r="X19" s="68" t="s">
        <v>70</v>
      </c>
      <c r="Y19" s="46" t="s">
        <v>70</v>
      </c>
      <c r="Z19" s="47" t="s">
        <v>70</v>
      </c>
      <c r="AA19" s="47" t="s">
        <v>70</v>
      </c>
      <c r="AB19" s="54" t="s">
        <v>70</v>
      </c>
      <c r="AC19" s="53" t="s">
        <v>70</v>
      </c>
      <c r="AD19" s="54" t="s">
        <v>70</v>
      </c>
      <c r="AE19" s="55" t="s">
        <v>70</v>
      </c>
      <c r="AF19" s="56">
        <f t="shared" si="1"/>
        <v>0</v>
      </c>
      <c r="AG19" s="57"/>
      <c r="AH19" s="57"/>
      <c r="AI19" s="57"/>
      <c r="AJ19" s="58"/>
      <c r="AK19" s="56">
        <f t="shared" si="2"/>
        <v>0.9</v>
      </c>
      <c r="AL19" s="57"/>
      <c r="AM19" s="57"/>
      <c r="AN19" s="57"/>
      <c r="AO19" s="58"/>
      <c r="AP19" s="56" t="str">
        <f t="shared" si="3"/>
        <v xml:space="preserve">Porcentaje de cumplimiento físico acumulado del Plan de Desarrollo Local </v>
      </c>
      <c r="AQ19" s="46" t="e">
        <f t="shared" si="4"/>
        <v>#VALUE!</v>
      </c>
      <c r="AR19" s="57" t="e">
        <f t="shared" si="4"/>
        <v>#VALUE!</v>
      </c>
      <c r="AS19" s="57"/>
      <c r="AT19" s="58"/>
    </row>
    <row r="20" spans="1:46" ht="120.75" thickBot="1" x14ac:dyDescent="0.3">
      <c r="A20" s="59">
        <v>6</v>
      </c>
      <c r="B20" s="46" t="s">
        <v>75</v>
      </c>
      <c r="C20" s="60" t="s">
        <v>94</v>
      </c>
      <c r="D20" s="85" t="s">
        <v>95</v>
      </c>
      <c r="E20" s="36">
        <v>0.04</v>
      </c>
      <c r="F20" s="70" t="s">
        <v>60</v>
      </c>
      <c r="G20" s="70" t="s">
        <v>96</v>
      </c>
      <c r="H20" s="70" t="s">
        <v>97</v>
      </c>
      <c r="I20" s="86" t="s">
        <v>98</v>
      </c>
      <c r="J20" s="81" t="s">
        <v>90</v>
      </c>
      <c r="K20" s="82" t="s">
        <v>99</v>
      </c>
      <c r="L20" s="74"/>
      <c r="M20" s="75">
        <v>0.2</v>
      </c>
      <c r="N20" s="74"/>
      <c r="O20" s="75">
        <v>0.92</v>
      </c>
      <c r="P20" s="76">
        <v>0.92</v>
      </c>
      <c r="Q20" s="45" t="s">
        <v>66</v>
      </c>
      <c r="R20" s="46" t="s">
        <v>100</v>
      </c>
      <c r="S20" s="46" t="s">
        <v>101</v>
      </c>
      <c r="T20" s="84" t="s">
        <v>102</v>
      </c>
      <c r="U20" s="48" t="str">
        <f t="shared" si="0"/>
        <v>SI</v>
      </c>
      <c r="V20" s="56" t="s">
        <v>70</v>
      </c>
      <c r="W20" s="46" t="s">
        <v>70</v>
      </c>
      <c r="X20" s="68" t="s">
        <v>70</v>
      </c>
      <c r="Y20" s="46" t="s">
        <v>70</v>
      </c>
      <c r="Z20" s="47" t="s">
        <v>70</v>
      </c>
      <c r="AA20" s="77">
        <f t="shared" ref="AA20:AA42" si="5">M20</f>
        <v>0.2</v>
      </c>
      <c r="AB20" s="87">
        <v>0.1484</v>
      </c>
      <c r="AC20" s="87">
        <v>0.74199999999999999</v>
      </c>
      <c r="AD20" s="78" t="s">
        <v>103</v>
      </c>
      <c r="AE20" s="88" t="s">
        <v>104</v>
      </c>
      <c r="AF20" s="56">
        <f t="shared" si="1"/>
        <v>0</v>
      </c>
      <c r="AG20" s="57"/>
      <c r="AH20" s="57"/>
      <c r="AI20" s="57"/>
      <c r="AJ20" s="58"/>
      <c r="AK20" s="56">
        <f t="shared" si="2"/>
        <v>0.92</v>
      </c>
      <c r="AL20" s="57"/>
      <c r="AM20" s="57"/>
      <c r="AN20" s="57"/>
      <c r="AO20" s="58"/>
      <c r="AP20" s="56" t="str">
        <f t="shared" si="3"/>
        <v>Porcentaje de compromiso del presupuesto de inversión directa de la vigencia 2020</v>
      </c>
      <c r="AQ20" s="46" t="e">
        <f t="shared" si="4"/>
        <v>#VALUE!</v>
      </c>
      <c r="AR20" s="57" t="e">
        <f t="shared" si="4"/>
        <v>#VALUE!</v>
      </c>
      <c r="AS20" s="57"/>
      <c r="AT20" s="58"/>
    </row>
    <row r="21" spans="1:46" ht="120.75" thickBot="1" x14ac:dyDescent="0.3">
      <c r="A21" s="59">
        <v>6</v>
      </c>
      <c r="B21" s="46" t="s">
        <v>75</v>
      </c>
      <c r="C21" s="60" t="s">
        <v>94</v>
      </c>
      <c r="D21" s="89" t="s">
        <v>105</v>
      </c>
      <c r="E21" s="36">
        <v>0.04</v>
      </c>
      <c r="F21" s="70" t="s">
        <v>60</v>
      </c>
      <c r="G21" s="70" t="s">
        <v>106</v>
      </c>
      <c r="H21" s="70" t="s">
        <v>107</v>
      </c>
      <c r="I21" s="90">
        <v>0.29820000000000002</v>
      </c>
      <c r="J21" s="81" t="s">
        <v>90</v>
      </c>
      <c r="K21" s="82" t="s">
        <v>108</v>
      </c>
      <c r="L21" s="74"/>
      <c r="M21" s="74"/>
      <c r="N21" s="74"/>
      <c r="O21" s="75">
        <v>0.25</v>
      </c>
      <c r="P21" s="76">
        <v>0.25</v>
      </c>
      <c r="Q21" s="45" t="s">
        <v>66</v>
      </c>
      <c r="R21" s="46" t="s">
        <v>100</v>
      </c>
      <c r="S21" s="46" t="s">
        <v>101</v>
      </c>
      <c r="T21" s="84" t="s">
        <v>102</v>
      </c>
      <c r="U21" s="48" t="str">
        <f t="shared" si="0"/>
        <v>SI</v>
      </c>
      <c r="V21" s="56" t="s">
        <v>70</v>
      </c>
      <c r="W21" s="46" t="s">
        <v>70</v>
      </c>
      <c r="X21" s="68" t="s">
        <v>70</v>
      </c>
      <c r="Y21" s="46" t="s">
        <v>70</v>
      </c>
      <c r="Z21" s="47" t="s">
        <v>70</v>
      </c>
      <c r="AA21" s="47" t="s">
        <v>70</v>
      </c>
      <c r="AB21" s="54" t="s">
        <v>70</v>
      </c>
      <c r="AC21" s="53" t="s">
        <v>70</v>
      </c>
      <c r="AD21" s="54" t="s">
        <v>70</v>
      </c>
      <c r="AE21" s="55" t="s">
        <v>70</v>
      </c>
      <c r="AF21" s="56">
        <f t="shared" si="1"/>
        <v>0</v>
      </c>
      <c r="AG21" s="57"/>
      <c r="AH21" s="57"/>
      <c r="AI21" s="57"/>
      <c r="AJ21" s="58"/>
      <c r="AK21" s="56">
        <f t="shared" si="2"/>
        <v>0.25</v>
      </c>
      <c r="AL21" s="57"/>
      <c r="AM21" s="57"/>
      <c r="AN21" s="57"/>
      <c r="AO21" s="58"/>
      <c r="AP21" s="56" t="str">
        <f t="shared" si="3"/>
        <v>Porcentaje de Giros de la Vigencia 2019</v>
      </c>
      <c r="AQ21" s="46" t="e">
        <f t="shared" si="4"/>
        <v>#VALUE!</v>
      </c>
      <c r="AR21" s="57" t="e">
        <f t="shared" si="4"/>
        <v>#VALUE!</v>
      </c>
      <c r="AS21" s="57"/>
      <c r="AT21" s="58"/>
    </row>
    <row r="22" spans="1:46" ht="120.75" thickBot="1" x14ac:dyDescent="0.3">
      <c r="A22" s="59">
        <v>6</v>
      </c>
      <c r="B22" s="46" t="s">
        <v>75</v>
      </c>
      <c r="C22" s="60" t="s">
        <v>94</v>
      </c>
      <c r="D22" s="89" t="s">
        <v>109</v>
      </c>
      <c r="E22" s="36">
        <v>0.04</v>
      </c>
      <c r="F22" s="70" t="s">
        <v>60</v>
      </c>
      <c r="G22" s="70" t="s">
        <v>110</v>
      </c>
      <c r="H22" s="70" t="s">
        <v>111</v>
      </c>
      <c r="I22" s="90">
        <v>0.79690000000000005</v>
      </c>
      <c r="J22" s="81" t="s">
        <v>90</v>
      </c>
      <c r="K22" s="82" t="s">
        <v>112</v>
      </c>
      <c r="L22" s="74"/>
      <c r="M22" s="74"/>
      <c r="N22" s="74"/>
      <c r="O22" s="75">
        <v>0.6</v>
      </c>
      <c r="P22" s="76">
        <v>0.6</v>
      </c>
      <c r="Q22" s="45" t="s">
        <v>66</v>
      </c>
      <c r="R22" s="46" t="s">
        <v>100</v>
      </c>
      <c r="S22" s="46" t="s">
        <v>101</v>
      </c>
      <c r="T22" s="84" t="s">
        <v>102</v>
      </c>
      <c r="U22" s="48" t="str">
        <f t="shared" si="0"/>
        <v>SI</v>
      </c>
      <c r="V22" s="56" t="s">
        <v>70</v>
      </c>
      <c r="W22" s="46" t="s">
        <v>70</v>
      </c>
      <c r="X22" s="68" t="s">
        <v>70</v>
      </c>
      <c r="Y22" s="46" t="s">
        <v>70</v>
      </c>
      <c r="Z22" s="47" t="s">
        <v>70</v>
      </c>
      <c r="AA22" s="47" t="s">
        <v>70</v>
      </c>
      <c r="AB22" s="54" t="s">
        <v>70</v>
      </c>
      <c r="AC22" s="53" t="s">
        <v>70</v>
      </c>
      <c r="AD22" s="54" t="s">
        <v>70</v>
      </c>
      <c r="AE22" s="55" t="s">
        <v>70</v>
      </c>
      <c r="AF22" s="56">
        <f t="shared" si="1"/>
        <v>0</v>
      </c>
      <c r="AG22" s="57"/>
      <c r="AH22" s="57"/>
      <c r="AI22" s="57"/>
      <c r="AJ22" s="58"/>
      <c r="AK22" s="56">
        <f t="shared" si="2"/>
        <v>0.6</v>
      </c>
      <c r="AL22" s="57"/>
      <c r="AM22" s="57"/>
      <c r="AN22" s="57"/>
      <c r="AO22" s="58"/>
      <c r="AP22" s="56" t="str">
        <f t="shared" si="3"/>
        <v>Porcentaje de Giros de Obligaciones por Pagar 2019 y anteriores</v>
      </c>
      <c r="AQ22" s="46" t="e">
        <f t="shared" si="4"/>
        <v>#VALUE!</v>
      </c>
      <c r="AR22" s="57" t="e">
        <f t="shared" si="4"/>
        <v>#VALUE!</v>
      </c>
      <c r="AS22" s="57"/>
      <c r="AT22" s="58"/>
    </row>
    <row r="23" spans="1:46" ht="120.75" thickBot="1" x14ac:dyDescent="0.3">
      <c r="A23" s="59">
        <v>6</v>
      </c>
      <c r="B23" s="46" t="s">
        <v>75</v>
      </c>
      <c r="C23" s="60" t="s">
        <v>94</v>
      </c>
      <c r="D23" s="91" t="s">
        <v>113</v>
      </c>
      <c r="E23" s="36">
        <v>0.04</v>
      </c>
      <c r="F23" s="70" t="s">
        <v>60</v>
      </c>
      <c r="G23" s="70" t="s">
        <v>114</v>
      </c>
      <c r="H23" s="70" t="s">
        <v>115</v>
      </c>
      <c r="I23" s="90">
        <v>0.44490000000000002</v>
      </c>
      <c r="J23" s="81" t="s">
        <v>90</v>
      </c>
      <c r="K23" s="82" t="s">
        <v>116</v>
      </c>
      <c r="L23" s="74"/>
      <c r="M23" s="74"/>
      <c r="N23" s="74"/>
      <c r="O23" s="75">
        <v>0.7</v>
      </c>
      <c r="P23" s="76">
        <v>0.7</v>
      </c>
      <c r="Q23" s="45" t="s">
        <v>66</v>
      </c>
      <c r="R23" s="46" t="s">
        <v>100</v>
      </c>
      <c r="S23" s="46" t="s">
        <v>101</v>
      </c>
      <c r="T23" s="84" t="s">
        <v>102</v>
      </c>
      <c r="U23" s="48" t="str">
        <f t="shared" si="0"/>
        <v>SI</v>
      </c>
      <c r="V23" s="56" t="s">
        <v>70</v>
      </c>
      <c r="W23" s="46" t="s">
        <v>70</v>
      </c>
      <c r="X23" s="68" t="s">
        <v>70</v>
      </c>
      <c r="Y23" s="46" t="s">
        <v>70</v>
      </c>
      <c r="Z23" s="47" t="s">
        <v>70</v>
      </c>
      <c r="AA23" s="47" t="s">
        <v>70</v>
      </c>
      <c r="AB23" s="54" t="s">
        <v>70</v>
      </c>
      <c r="AC23" s="53" t="s">
        <v>70</v>
      </c>
      <c r="AD23" s="54" t="s">
        <v>70</v>
      </c>
      <c r="AE23" s="55" t="s">
        <v>70</v>
      </c>
      <c r="AF23" s="56">
        <f t="shared" si="1"/>
        <v>0</v>
      </c>
      <c r="AG23" s="57"/>
      <c r="AH23" s="57"/>
      <c r="AI23" s="57"/>
      <c r="AJ23" s="58"/>
      <c r="AK23" s="56">
        <f t="shared" si="2"/>
        <v>0.7</v>
      </c>
      <c r="AL23" s="57"/>
      <c r="AM23" s="57"/>
      <c r="AN23" s="57"/>
      <c r="AO23" s="58"/>
      <c r="AP23" s="56" t="str">
        <f t="shared" si="3"/>
        <v xml:space="preserve">Porcentaje de Giros de Obligaciones por Pagar </v>
      </c>
      <c r="AQ23" s="46" t="e">
        <f t="shared" si="4"/>
        <v>#VALUE!</v>
      </c>
      <c r="AR23" s="57" t="e">
        <f t="shared" si="4"/>
        <v>#VALUE!</v>
      </c>
      <c r="AS23" s="57"/>
      <c r="AT23" s="58"/>
    </row>
    <row r="24" spans="1:46" ht="176.25" customHeight="1" thickBot="1" x14ac:dyDescent="0.3">
      <c r="A24" s="59">
        <v>6</v>
      </c>
      <c r="B24" s="46" t="s">
        <v>75</v>
      </c>
      <c r="C24" s="60">
        <v>0</v>
      </c>
      <c r="D24" s="89" t="s">
        <v>117</v>
      </c>
      <c r="E24" s="36">
        <v>0.04</v>
      </c>
      <c r="F24" s="70" t="s">
        <v>77</v>
      </c>
      <c r="G24" s="70" t="s">
        <v>118</v>
      </c>
      <c r="H24" s="92" t="s">
        <v>79</v>
      </c>
      <c r="I24" s="80" t="s">
        <v>80</v>
      </c>
      <c r="J24" s="81" t="s">
        <v>81</v>
      </c>
      <c r="K24" s="82" t="s">
        <v>82</v>
      </c>
      <c r="L24" s="75"/>
      <c r="M24" s="75">
        <v>1</v>
      </c>
      <c r="N24" s="75">
        <v>1</v>
      </c>
      <c r="O24" s="75">
        <v>1</v>
      </c>
      <c r="P24" s="76">
        <v>1</v>
      </c>
      <c r="Q24" s="45" t="s">
        <v>66</v>
      </c>
      <c r="R24" s="46" t="s">
        <v>119</v>
      </c>
      <c r="S24" s="46" t="s">
        <v>120</v>
      </c>
      <c r="T24" s="93" t="s">
        <v>121</v>
      </c>
      <c r="U24" s="48" t="str">
        <f t="shared" si="0"/>
        <v>SI</v>
      </c>
      <c r="V24" s="56" t="s">
        <v>70</v>
      </c>
      <c r="W24" s="46" t="s">
        <v>70</v>
      </c>
      <c r="X24" s="68" t="s">
        <v>70</v>
      </c>
      <c r="Y24" s="46" t="s">
        <v>70</v>
      </c>
      <c r="Z24" s="47" t="s">
        <v>70</v>
      </c>
      <c r="AA24" s="77">
        <v>1</v>
      </c>
      <c r="AB24" s="77">
        <v>1</v>
      </c>
      <c r="AC24" s="77">
        <v>1</v>
      </c>
      <c r="AD24" s="94" t="s">
        <v>122</v>
      </c>
      <c r="AE24" s="95" t="s">
        <v>123</v>
      </c>
      <c r="AF24" s="56">
        <f t="shared" si="1"/>
        <v>1</v>
      </c>
      <c r="AG24" s="57"/>
      <c r="AH24" s="57"/>
      <c r="AI24" s="57"/>
      <c r="AJ24" s="58"/>
      <c r="AK24" s="56">
        <f t="shared" si="2"/>
        <v>1</v>
      </c>
      <c r="AL24" s="57"/>
      <c r="AM24" s="57"/>
      <c r="AN24" s="57"/>
      <c r="AO24" s="58"/>
      <c r="AP24" s="56" t="str">
        <f t="shared" si="3"/>
        <v>Porcentaje de ejecución del SIPSE local</v>
      </c>
      <c r="AQ24" s="46" t="e">
        <f t="shared" si="4"/>
        <v>#VALUE!</v>
      </c>
      <c r="AR24" s="57" t="e">
        <f t="shared" si="4"/>
        <v>#VALUE!</v>
      </c>
      <c r="AS24" s="57"/>
      <c r="AT24" s="58"/>
    </row>
    <row r="25" spans="1:46" ht="120" x14ac:dyDescent="0.25">
      <c r="A25" s="59">
        <v>6</v>
      </c>
      <c r="B25" s="46" t="s">
        <v>75</v>
      </c>
      <c r="C25" s="60" t="s">
        <v>94</v>
      </c>
      <c r="D25" s="89" t="s">
        <v>124</v>
      </c>
      <c r="E25" s="36">
        <v>0.04</v>
      </c>
      <c r="F25" s="70" t="s">
        <v>60</v>
      </c>
      <c r="G25" s="70" t="s">
        <v>125</v>
      </c>
      <c r="H25" s="92" t="s">
        <v>79</v>
      </c>
      <c r="I25" s="80" t="s">
        <v>80</v>
      </c>
      <c r="J25" s="81" t="s">
        <v>81</v>
      </c>
      <c r="K25" s="82" t="s">
        <v>82</v>
      </c>
      <c r="L25" s="75">
        <v>0</v>
      </c>
      <c r="M25" s="75">
        <v>1</v>
      </c>
      <c r="N25" s="75">
        <v>1</v>
      </c>
      <c r="O25" s="75">
        <v>1</v>
      </c>
      <c r="P25" s="76">
        <v>1</v>
      </c>
      <c r="Q25" s="45" t="s">
        <v>66</v>
      </c>
      <c r="R25" s="46" t="s">
        <v>126</v>
      </c>
      <c r="S25" s="46" t="s">
        <v>127</v>
      </c>
      <c r="T25" s="47" t="s">
        <v>128</v>
      </c>
      <c r="U25" s="48" t="str">
        <f t="shared" si="0"/>
        <v>SI</v>
      </c>
      <c r="V25" s="96" t="s">
        <v>129</v>
      </c>
      <c r="W25" s="84" t="s">
        <v>129</v>
      </c>
      <c r="X25" s="97" t="s">
        <v>129</v>
      </c>
      <c r="Y25" s="84" t="s">
        <v>129</v>
      </c>
      <c r="Z25" s="93" t="s">
        <v>129</v>
      </c>
      <c r="AA25" s="77">
        <v>1</v>
      </c>
      <c r="AB25" s="77">
        <v>0</v>
      </c>
      <c r="AC25" s="98">
        <v>0</v>
      </c>
      <c r="AD25" s="94" t="s">
        <v>130</v>
      </c>
      <c r="AE25" s="95" t="s">
        <v>131</v>
      </c>
      <c r="AF25" s="56">
        <f t="shared" si="1"/>
        <v>1</v>
      </c>
      <c r="AG25" s="57"/>
      <c r="AH25" s="57"/>
      <c r="AI25" s="57"/>
      <c r="AJ25" s="58"/>
      <c r="AK25" s="56">
        <f t="shared" si="2"/>
        <v>1</v>
      </c>
      <c r="AL25" s="57"/>
      <c r="AM25" s="57"/>
      <c r="AN25" s="57"/>
      <c r="AO25" s="58"/>
      <c r="AP25" s="56" t="str">
        <f t="shared" si="3"/>
        <v>Porcentaje de avance acumulado en el cumplimiento del Plan de Sostenibilidad contable programado</v>
      </c>
      <c r="AQ25" s="46" t="e">
        <f t="shared" si="4"/>
        <v>#VALUE!</v>
      </c>
      <c r="AR25" s="57" t="e">
        <f t="shared" si="4"/>
        <v>#VALUE!</v>
      </c>
      <c r="AS25" s="57"/>
      <c r="AT25" s="58"/>
    </row>
    <row r="26" spans="1:46" ht="78.75" x14ac:dyDescent="0.25">
      <c r="A26" s="59">
        <v>7</v>
      </c>
      <c r="B26" s="99" t="s">
        <v>57</v>
      </c>
      <c r="C26" s="100" t="s">
        <v>94</v>
      </c>
      <c r="D26" s="101" t="s">
        <v>132</v>
      </c>
      <c r="E26" s="36">
        <v>0.04</v>
      </c>
      <c r="F26" s="70" t="s">
        <v>60</v>
      </c>
      <c r="G26" s="102" t="s">
        <v>133</v>
      </c>
      <c r="H26" s="103" t="s">
        <v>134</v>
      </c>
      <c r="I26" s="80" t="s">
        <v>80</v>
      </c>
      <c r="J26" s="64" t="s">
        <v>81</v>
      </c>
      <c r="K26" s="65" t="s">
        <v>91</v>
      </c>
      <c r="L26" s="104">
        <v>0</v>
      </c>
      <c r="M26" s="104">
        <v>0</v>
      </c>
      <c r="N26" s="104">
        <v>1</v>
      </c>
      <c r="O26" s="104">
        <v>1</v>
      </c>
      <c r="P26" s="105">
        <v>1</v>
      </c>
      <c r="Q26" s="106" t="s">
        <v>66</v>
      </c>
      <c r="R26" s="99" t="s">
        <v>135</v>
      </c>
      <c r="S26" s="99" t="s">
        <v>136</v>
      </c>
      <c r="T26" s="107" t="s">
        <v>137</v>
      </c>
      <c r="U26" s="108"/>
      <c r="V26" s="99" t="s">
        <v>138</v>
      </c>
      <c r="W26" s="99" t="s">
        <v>138</v>
      </c>
      <c r="X26" s="68" t="s">
        <v>138</v>
      </c>
      <c r="Y26" s="46" t="s">
        <v>138</v>
      </c>
      <c r="Z26" s="99" t="s">
        <v>138</v>
      </c>
      <c r="AA26" s="99" t="s">
        <v>138</v>
      </c>
      <c r="AB26" s="99" t="s">
        <v>138</v>
      </c>
      <c r="AC26" s="68" t="s">
        <v>138</v>
      </c>
      <c r="AD26" s="46" t="s">
        <v>138</v>
      </c>
      <c r="AE26" s="46" t="s">
        <v>138</v>
      </c>
      <c r="AF26" s="56"/>
      <c r="AG26" s="57"/>
      <c r="AH26" s="57"/>
      <c r="AI26" s="57"/>
      <c r="AJ26" s="58"/>
      <c r="AK26" s="56"/>
      <c r="AL26" s="57"/>
      <c r="AM26" s="57"/>
      <c r="AN26" s="57"/>
      <c r="AO26" s="58"/>
      <c r="AP26" s="56"/>
      <c r="AQ26" s="46"/>
      <c r="AR26" s="57"/>
      <c r="AS26" s="57"/>
      <c r="AT26" s="58"/>
    </row>
    <row r="27" spans="1:46" ht="90" x14ac:dyDescent="0.25">
      <c r="A27" s="59">
        <v>7</v>
      </c>
      <c r="B27" s="46" t="s">
        <v>57</v>
      </c>
      <c r="C27" s="60" t="s">
        <v>139</v>
      </c>
      <c r="D27" s="89" t="s">
        <v>140</v>
      </c>
      <c r="E27" s="36">
        <v>0.04</v>
      </c>
      <c r="F27" s="70" t="s">
        <v>60</v>
      </c>
      <c r="G27" s="70" t="s">
        <v>141</v>
      </c>
      <c r="H27" s="70" t="s">
        <v>142</v>
      </c>
      <c r="I27" s="80">
        <v>194</v>
      </c>
      <c r="J27" s="81" t="s">
        <v>90</v>
      </c>
      <c r="K27" s="82" t="s">
        <v>143</v>
      </c>
      <c r="L27" s="75">
        <v>0.25</v>
      </c>
      <c r="M27" s="75">
        <v>0.5</v>
      </c>
      <c r="N27" s="75">
        <v>0.75</v>
      </c>
      <c r="O27" s="75">
        <v>1</v>
      </c>
      <c r="P27" s="76">
        <v>1</v>
      </c>
      <c r="Q27" s="45" t="s">
        <v>66</v>
      </c>
      <c r="R27" s="46" t="s">
        <v>144</v>
      </c>
      <c r="S27" s="46" t="s">
        <v>145</v>
      </c>
      <c r="T27" s="47" t="s">
        <v>146</v>
      </c>
      <c r="U27" s="48" t="str">
        <f t="shared" si="0"/>
        <v>SI</v>
      </c>
      <c r="V27" s="109">
        <f t="shared" ref="V27:V34" si="6">L27</f>
        <v>0.25</v>
      </c>
      <c r="W27" s="110">
        <v>0.06</v>
      </c>
      <c r="X27" s="111">
        <f>W27/V27</f>
        <v>0.24</v>
      </c>
      <c r="Y27" s="84" t="s">
        <v>147</v>
      </c>
      <c r="Z27" s="93" t="s">
        <v>148</v>
      </c>
      <c r="AA27" s="77">
        <f t="shared" si="5"/>
        <v>0.5</v>
      </c>
      <c r="AB27" s="112">
        <v>0.28999999999999998</v>
      </c>
      <c r="AC27" s="112">
        <v>0.59</v>
      </c>
      <c r="AD27" s="113" t="s">
        <v>149</v>
      </c>
      <c r="AE27" s="95" t="s">
        <v>148</v>
      </c>
      <c r="AF27" s="56">
        <f t="shared" si="1"/>
        <v>0.75</v>
      </c>
      <c r="AG27" s="57"/>
      <c r="AH27" s="57"/>
      <c r="AI27" s="57"/>
      <c r="AJ27" s="58"/>
      <c r="AK27" s="56">
        <f t="shared" si="2"/>
        <v>1</v>
      </c>
      <c r="AL27" s="57"/>
      <c r="AM27" s="57"/>
      <c r="AN27" s="57"/>
      <c r="AO27" s="58"/>
      <c r="AP27" s="56" t="str">
        <f t="shared" si="3"/>
        <v>Respuesta a los requerimiento de los ciudadanos</v>
      </c>
      <c r="AQ27" s="46">
        <f t="shared" si="4"/>
        <v>2.5</v>
      </c>
      <c r="AR27" s="57">
        <f t="shared" si="4"/>
        <v>0.35</v>
      </c>
      <c r="AS27" s="57"/>
      <c r="AT27" s="58"/>
    </row>
    <row r="28" spans="1:46" ht="123" customHeight="1" x14ac:dyDescent="0.25">
      <c r="A28" s="59">
        <v>1</v>
      </c>
      <c r="B28" s="46" t="s">
        <v>150</v>
      </c>
      <c r="C28" s="60" t="s">
        <v>151</v>
      </c>
      <c r="D28" s="89" t="s">
        <v>152</v>
      </c>
      <c r="E28" s="36">
        <v>0.04</v>
      </c>
      <c r="F28" s="70" t="s">
        <v>60</v>
      </c>
      <c r="G28" s="70" t="s">
        <v>153</v>
      </c>
      <c r="H28" s="70" t="s">
        <v>154</v>
      </c>
      <c r="I28" s="80">
        <v>69</v>
      </c>
      <c r="J28" s="81" t="s">
        <v>64</v>
      </c>
      <c r="K28" s="82" t="s">
        <v>155</v>
      </c>
      <c r="L28" s="74">
        <v>10</v>
      </c>
      <c r="M28" s="74">
        <v>20</v>
      </c>
      <c r="N28" s="74">
        <v>20</v>
      </c>
      <c r="O28" s="74">
        <v>19</v>
      </c>
      <c r="P28" s="114">
        <f t="shared" ref="P28:P35" si="7">L28+M28+N28+O28</f>
        <v>69</v>
      </c>
      <c r="Q28" s="45" t="s">
        <v>66</v>
      </c>
      <c r="R28" s="46" t="s">
        <v>156</v>
      </c>
      <c r="S28" s="46" t="s">
        <v>157</v>
      </c>
      <c r="T28" s="47" t="s">
        <v>158</v>
      </c>
      <c r="U28" s="48" t="str">
        <f t="shared" si="0"/>
        <v>SI</v>
      </c>
      <c r="V28" s="96">
        <f t="shared" si="6"/>
        <v>10</v>
      </c>
      <c r="W28" s="84">
        <v>10</v>
      </c>
      <c r="X28" s="111">
        <v>1</v>
      </c>
      <c r="Y28" s="84" t="s">
        <v>159</v>
      </c>
      <c r="Z28" s="93" t="s">
        <v>160</v>
      </c>
      <c r="AA28" s="115">
        <f t="shared" si="5"/>
        <v>20</v>
      </c>
      <c r="AB28" s="57">
        <v>20</v>
      </c>
      <c r="AC28" s="112">
        <v>1</v>
      </c>
      <c r="AD28" s="57" t="s">
        <v>161</v>
      </c>
      <c r="AE28" s="58" t="s">
        <v>162</v>
      </c>
      <c r="AF28" s="56">
        <f t="shared" si="1"/>
        <v>20</v>
      </c>
      <c r="AG28" s="57"/>
      <c r="AH28" s="57"/>
      <c r="AI28" s="57"/>
      <c r="AJ28" s="58"/>
      <c r="AK28" s="56">
        <f t="shared" si="2"/>
        <v>19</v>
      </c>
      <c r="AL28" s="57"/>
      <c r="AM28" s="57"/>
      <c r="AN28" s="57"/>
      <c r="AO28" s="58"/>
      <c r="AP28" s="56" t="str">
        <f t="shared" si="3"/>
        <v>Acciones de control a las actuaciones de IVC control en materia actividad económica</v>
      </c>
      <c r="AQ28" s="46">
        <f t="shared" si="4"/>
        <v>69</v>
      </c>
      <c r="AR28" s="57">
        <f t="shared" si="4"/>
        <v>30</v>
      </c>
      <c r="AS28" s="57"/>
      <c r="AT28" s="58"/>
    </row>
    <row r="29" spans="1:46" ht="122.25" customHeight="1" x14ac:dyDescent="0.25">
      <c r="A29" s="59">
        <v>1</v>
      </c>
      <c r="B29" s="46" t="s">
        <v>150</v>
      </c>
      <c r="C29" s="60" t="s">
        <v>151</v>
      </c>
      <c r="D29" s="89" t="s">
        <v>163</v>
      </c>
      <c r="E29" s="36">
        <v>0.04</v>
      </c>
      <c r="F29" s="70" t="s">
        <v>60</v>
      </c>
      <c r="G29" s="70" t="s">
        <v>164</v>
      </c>
      <c r="H29" s="70" t="s">
        <v>165</v>
      </c>
      <c r="I29" s="80">
        <v>34</v>
      </c>
      <c r="J29" s="81" t="s">
        <v>64</v>
      </c>
      <c r="K29" s="82" t="s">
        <v>155</v>
      </c>
      <c r="L29" s="74">
        <v>5</v>
      </c>
      <c r="M29" s="74">
        <v>12</v>
      </c>
      <c r="N29" s="74">
        <v>12</v>
      </c>
      <c r="O29" s="74">
        <v>5</v>
      </c>
      <c r="P29" s="114">
        <f t="shared" si="7"/>
        <v>34</v>
      </c>
      <c r="Q29" s="45" t="s">
        <v>66</v>
      </c>
      <c r="R29" s="46" t="s">
        <v>156</v>
      </c>
      <c r="S29" s="46" t="s">
        <v>157</v>
      </c>
      <c r="T29" s="47" t="s">
        <v>158</v>
      </c>
      <c r="U29" s="48" t="str">
        <f t="shared" si="0"/>
        <v>SI</v>
      </c>
      <c r="V29" s="96">
        <f t="shared" si="6"/>
        <v>5</v>
      </c>
      <c r="W29" s="84">
        <v>5</v>
      </c>
      <c r="X29" s="111">
        <v>1</v>
      </c>
      <c r="Y29" s="84" t="s">
        <v>166</v>
      </c>
      <c r="Z29" s="93" t="s">
        <v>167</v>
      </c>
      <c r="AA29" s="115">
        <f t="shared" si="5"/>
        <v>12</v>
      </c>
      <c r="AB29" s="57">
        <v>15</v>
      </c>
      <c r="AC29" s="112">
        <v>1</v>
      </c>
      <c r="AD29" s="57" t="s">
        <v>168</v>
      </c>
      <c r="AE29" s="58" t="s">
        <v>169</v>
      </c>
      <c r="AF29" s="56">
        <f t="shared" si="1"/>
        <v>12</v>
      </c>
      <c r="AG29" s="57"/>
      <c r="AH29" s="57"/>
      <c r="AI29" s="57"/>
      <c r="AJ29" s="58"/>
      <c r="AK29" s="56">
        <f t="shared" si="2"/>
        <v>5</v>
      </c>
      <c r="AL29" s="57"/>
      <c r="AM29" s="57"/>
      <c r="AN29" s="57"/>
      <c r="AO29" s="58"/>
      <c r="AP29" s="56" t="str">
        <f t="shared" si="3"/>
        <v>Acciones de control a las actuaciones de IVC control en materia de  integridad del espacio publico.</v>
      </c>
      <c r="AQ29" s="46">
        <f t="shared" si="4"/>
        <v>34</v>
      </c>
      <c r="AR29" s="57">
        <f t="shared" si="4"/>
        <v>20</v>
      </c>
      <c r="AS29" s="57"/>
      <c r="AT29" s="58"/>
    </row>
    <row r="30" spans="1:46" ht="135" x14ac:dyDescent="0.25">
      <c r="A30" s="59">
        <v>1</v>
      </c>
      <c r="B30" s="46" t="s">
        <v>150</v>
      </c>
      <c r="C30" s="60" t="s">
        <v>151</v>
      </c>
      <c r="D30" s="89" t="s">
        <v>170</v>
      </c>
      <c r="E30" s="36">
        <v>0.04</v>
      </c>
      <c r="F30" s="70" t="s">
        <v>60</v>
      </c>
      <c r="G30" s="70" t="s">
        <v>171</v>
      </c>
      <c r="H30" s="70" t="s">
        <v>172</v>
      </c>
      <c r="I30" s="80">
        <v>61</v>
      </c>
      <c r="J30" s="81" t="s">
        <v>64</v>
      </c>
      <c r="K30" s="82" t="s">
        <v>155</v>
      </c>
      <c r="L30" s="74">
        <v>10</v>
      </c>
      <c r="M30" s="74">
        <v>20</v>
      </c>
      <c r="N30" s="74">
        <v>20</v>
      </c>
      <c r="O30" s="74">
        <v>11</v>
      </c>
      <c r="P30" s="114">
        <f t="shared" si="7"/>
        <v>61</v>
      </c>
      <c r="Q30" s="45" t="s">
        <v>66</v>
      </c>
      <c r="R30" s="46" t="s">
        <v>156</v>
      </c>
      <c r="S30" s="46" t="s">
        <v>157</v>
      </c>
      <c r="T30" s="47" t="s">
        <v>158</v>
      </c>
      <c r="U30" s="48" t="str">
        <f t="shared" si="0"/>
        <v>SI</v>
      </c>
      <c r="V30" s="96">
        <f t="shared" si="6"/>
        <v>10</v>
      </c>
      <c r="W30" s="84">
        <v>12</v>
      </c>
      <c r="X30" s="111">
        <v>1</v>
      </c>
      <c r="Y30" s="84" t="s">
        <v>173</v>
      </c>
      <c r="Z30" s="93" t="s">
        <v>174</v>
      </c>
      <c r="AA30" s="115">
        <f t="shared" si="5"/>
        <v>20</v>
      </c>
      <c r="AB30" s="57">
        <v>39</v>
      </c>
      <c r="AC30" s="112">
        <v>1</v>
      </c>
      <c r="AD30" s="57" t="s">
        <v>175</v>
      </c>
      <c r="AE30" s="58" t="s">
        <v>176</v>
      </c>
      <c r="AF30" s="56">
        <f t="shared" si="1"/>
        <v>20</v>
      </c>
      <c r="AG30" s="57"/>
      <c r="AH30" s="57"/>
      <c r="AI30" s="57"/>
      <c r="AJ30" s="58"/>
      <c r="AK30" s="56">
        <f t="shared" si="2"/>
        <v>11</v>
      </c>
      <c r="AL30" s="57"/>
      <c r="AM30" s="57"/>
      <c r="AN30" s="57"/>
      <c r="AO30" s="58"/>
      <c r="AP30" s="56" t="str">
        <f t="shared" si="3"/>
        <v>Acciones de control  en materia de obras y urbanismo</v>
      </c>
      <c r="AQ30" s="46">
        <f t="shared" si="4"/>
        <v>61</v>
      </c>
      <c r="AR30" s="57">
        <f t="shared" si="4"/>
        <v>51</v>
      </c>
      <c r="AS30" s="57"/>
      <c r="AT30" s="58"/>
    </row>
    <row r="31" spans="1:46" ht="90" x14ac:dyDescent="0.25">
      <c r="A31" s="59">
        <v>1</v>
      </c>
      <c r="B31" s="46" t="s">
        <v>150</v>
      </c>
      <c r="C31" s="60" t="s">
        <v>151</v>
      </c>
      <c r="D31" s="89" t="s">
        <v>177</v>
      </c>
      <c r="E31" s="36">
        <v>0.04</v>
      </c>
      <c r="F31" s="70" t="s">
        <v>60</v>
      </c>
      <c r="G31" s="62" t="s">
        <v>178</v>
      </c>
      <c r="H31" s="62" t="s">
        <v>179</v>
      </c>
      <c r="I31" s="80">
        <v>2</v>
      </c>
      <c r="J31" s="81" t="s">
        <v>64</v>
      </c>
      <c r="K31" s="82" t="s">
        <v>155</v>
      </c>
      <c r="L31" s="74">
        <v>2</v>
      </c>
      <c r="M31" s="74">
        <v>2</v>
      </c>
      <c r="N31" s="74">
        <v>2</v>
      </c>
      <c r="O31" s="74">
        <v>2</v>
      </c>
      <c r="P31" s="114">
        <f t="shared" si="7"/>
        <v>8</v>
      </c>
      <c r="Q31" s="45" t="s">
        <v>66</v>
      </c>
      <c r="R31" s="46" t="s">
        <v>156</v>
      </c>
      <c r="S31" s="46" t="s">
        <v>157</v>
      </c>
      <c r="T31" s="47" t="s">
        <v>158</v>
      </c>
      <c r="U31" s="48" t="str">
        <f t="shared" si="0"/>
        <v>SI</v>
      </c>
      <c r="V31" s="96">
        <f t="shared" si="6"/>
        <v>2</v>
      </c>
      <c r="W31" s="84">
        <v>1</v>
      </c>
      <c r="X31" s="111">
        <f>W31/V31</f>
        <v>0.5</v>
      </c>
      <c r="Y31" s="84" t="s">
        <v>180</v>
      </c>
      <c r="Z31" s="93" t="s">
        <v>181</v>
      </c>
      <c r="AA31" s="115">
        <f t="shared" si="5"/>
        <v>2</v>
      </c>
      <c r="AB31" s="57">
        <v>1</v>
      </c>
      <c r="AC31" s="112">
        <v>0.5</v>
      </c>
      <c r="AD31" s="57" t="s">
        <v>182</v>
      </c>
      <c r="AE31" s="58" t="s">
        <v>183</v>
      </c>
      <c r="AF31" s="56">
        <f t="shared" si="1"/>
        <v>2</v>
      </c>
      <c r="AG31" s="57"/>
      <c r="AH31" s="57"/>
      <c r="AI31" s="57"/>
      <c r="AJ31" s="58"/>
      <c r="AK31" s="56">
        <f t="shared" si="2"/>
        <v>2</v>
      </c>
      <c r="AL31" s="57"/>
      <c r="AM31" s="57"/>
      <c r="AN31" s="57"/>
      <c r="AO31" s="58"/>
      <c r="AP31" s="56" t="str">
        <f t="shared" si="3"/>
        <v>Acciones de control para el cumplimiento de fallos judiciales rio Bogotá</v>
      </c>
      <c r="AQ31" s="46">
        <f t="shared" si="4"/>
        <v>8</v>
      </c>
      <c r="AR31" s="57">
        <f t="shared" si="4"/>
        <v>2</v>
      </c>
      <c r="AS31" s="57"/>
      <c r="AT31" s="58"/>
    </row>
    <row r="32" spans="1:46" ht="113.25" customHeight="1" x14ac:dyDescent="0.25">
      <c r="A32" s="59">
        <v>1</v>
      </c>
      <c r="B32" s="46" t="s">
        <v>150</v>
      </c>
      <c r="C32" s="60" t="s">
        <v>151</v>
      </c>
      <c r="D32" s="89" t="s">
        <v>184</v>
      </c>
      <c r="E32" s="36">
        <v>0.04</v>
      </c>
      <c r="F32" s="70" t="s">
        <v>60</v>
      </c>
      <c r="G32" s="70" t="s">
        <v>185</v>
      </c>
      <c r="H32" s="70" t="s">
        <v>186</v>
      </c>
      <c r="I32" s="80">
        <v>27.928000000000001</v>
      </c>
      <c r="J32" s="81" t="s">
        <v>64</v>
      </c>
      <c r="K32" s="82" t="s">
        <v>187</v>
      </c>
      <c r="L32" s="75">
        <v>0</v>
      </c>
      <c r="M32" s="75">
        <v>0.15</v>
      </c>
      <c r="N32" s="75">
        <v>0.13</v>
      </c>
      <c r="O32" s="75">
        <v>0.12</v>
      </c>
      <c r="P32" s="76">
        <v>0.4</v>
      </c>
      <c r="Q32" s="45" t="s">
        <v>66</v>
      </c>
      <c r="R32" s="46" t="s">
        <v>188</v>
      </c>
      <c r="S32" s="46" t="s">
        <v>157</v>
      </c>
      <c r="T32" s="47" t="s">
        <v>189</v>
      </c>
      <c r="U32" s="48" t="str">
        <f t="shared" si="0"/>
        <v>SI</v>
      </c>
      <c r="V32" s="116" t="s">
        <v>129</v>
      </c>
      <c r="W32" s="116" t="s">
        <v>129</v>
      </c>
      <c r="X32" s="117" t="s">
        <v>129</v>
      </c>
      <c r="Y32" s="116" t="s">
        <v>129</v>
      </c>
      <c r="Z32" s="116" t="s">
        <v>129</v>
      </c>
      <c r="AA32" s="77">
        <f t="shared" si="5"/>
        <v>0.15</v>
      </c>
      <c r="AB32" s="87">
        <v>0.40620000000000001</v>
      </c>
      <c r="AC32" s="112">
        <v>1</v>
      </c>
      <c r="AD32" s="113" t="s">
        <v>190</v>
      </c>
      <c r="AE32" s="113" t="s">
        <v>191</v>
      </c>
      <c r="AF32" s="56">
        <f t="shared" si="1"/>
        <v>0.13</v>
      </c>
      <c r="AG32" s="57"/>
      <c r="AH32" s="57"/>
      <c r="AI32" s="57"/>
      <c r="AJ32" s="58"/>
      <c r="AK32" s="56">
        <f t="shared" si="2"/>
        <v>0.12</v>
      </c>
      <c r="AL32" s="57"/>
      <c r="AM32" s="57"/>
      <c r="AN32" s="57"/>
      <c r="AO32" s="58"/>
      <c r="AP32" s="56" t="str">
        <f t="shared" si="3"/>
        <v xml:space="preserve">Porcentaje de expedientes de policía con impulso procesal </v>
      </c>
      <c r="AQ32" s="46" t="e">
        <f t="shared" si="4"/>
        <v>#VALUE!</v>
      </c>
      <c r="AR32" s="57" t="e">
        <f t="shared" si="4"/>
        <v>#VALUE!</v>
      </c>
      <c r="AS32" s="57"/>
      <c r="AT32" s="58"/>
    </row>
    <row r="33" spans="1:46" ht="105.75" customHeight="1" x14ac:dyDescent="0.25">
      <c r="A33" s="59">
        <v>1</v>
      </c>
      <c r="B33" s="46" t="s">
        <v>150</v>
      </c>
      <c r="C33" s="60" t="s">
        <v>151</v>
      </c>
      <c r="D33" s="89" t="s">
        <v>192</v>
      </c>
      <c r="E33" s="36">
        <v>0.04</v>
      </c>
      <c r="F33" s="70" t="s">
        <v>60</v>
      </c>
      <c r="G33" s="70" t="s">
        <v>193</v>
      </c>
      <c r="H33" s="70" t="s">
        <v>194</v>
      </c>
      <c r="I33" s="80">
        <v>27.928000000000001</v>
      </c>
      <c r="J33" s="81" t="s">
        <v>64</v>
      </c>
      <c r="K33" s="82" t="s">
        <v>195</v>
      </c>
      <c r="L33" s="75">
        <v>0.05</v>
      </c>
      <c r="M33" s="75">
        <v>0.05</v>
      </c>
      <c r="N33" s="75">
        <v>0.05</v>
      </c>
      <c r="O33" s="75">
        <v>0.05</v>
      </c>
      <c r="P33" s="76">
        <v>0.2</v>
      </c>
      <c r="Q33" s="45" t="s">
        <v>66</v>
      </c>
      <c r="R33" s="46" t="s">
        <v>188</v>
      </c>
      <c r="S33" s="46" t="s">
        <v>157</v>
      </c>
      <c r="T33" s="47" t="s">
        <v>189</v>
      </c>
      <c r="U33" s="48" t="str">
        <f t="shared" si="0"/>
        <v>SI</v>
      </c>
      <c r="V33" s="116">
        <f t="shared" si="6"/>
        <v>0.05</v>
      </c>
      <c r="W33" s="118">
        <v>4.9099999999999998E-2</v>
      </c>
      <c r="X33" s="117">
        <f>W33/V33</f>
        <v>0.98199999999999987</v>
      </c>
      <c r="Y33" s="84" t="s">
        <v>196</v>
      </c>
      <c r="Z33" s="84" t="s">
        <v>197</v>
      </c>
      <c r="AA33" s="77">
        <f t="shared" si="5"/>
        <v>0.05</v>
      </c>
      <c r="AB33" s="87">
        <v>4.36E-2</v>
      </c>
      <c r="AC33" s="112">
        <v>0.87</v>
      </c>
      <c r="AD33" s="113" t="s">
        <v>198</v>
      </c>
      <c r="AE33" s="113" t="s">
        <v>191</v>
      </c>
      <c r="AF33" s="56">
        <f t="shared" si="1"/>
        <v>0.05</v>
      </c>
      <c r="AG33" s="57"/>
      <c r="AH33" s="57"/>
      <c r="AI33" s="57"/>
      <c r="AJ33" s="58"/>
      <c r="AK33" s="56">
        <f t="shared" si="2"/>
        <v>0.05</v>
      </c>
      <c r="AL33" s="57"/>
      <c r="AM33" s="57"/>
      <c r="AN33" s="57"/>
      <c r="AO33" s="58"/>
      <c r="AP33" s="56" t="str">
        <f t="shared" si="3"/>
        <v>Porcentaje de expedientes de policía con fallo de fondo</v>
      </c>
      <c r="AQ33" s="46">
        <f t="shared" si="4"/>
        <v>0.2</v>
      </c>
      <c r="AR33" s="57">
        <f t="shared" si="4"/>
        <v>9.2700000000000005E-2</v>
      </c>
      <c r="AS33" s="57"/>
      <c r="AT33" s="58"/>
    </row>
    <row r="34" spans="1:46" ht="90" x14ac:dyDescent="0.25">
      <c r="A34" s="59">
        <v>1</v>
      </c>
      <c r="B34" s="46" t="s">
        <v>150</v>
      </c>
      <c r="C34" s="60" t="s">
        <v>151</v>
      </c>
      <c r="D34" s="89" t="s">
        <v>199</v>
      </c>
      <c r="E34" s="36">
        <v>0.04</v>
      </c>
      <c r="F34" s="70" t="s">
        <v>60</v>
      </c>
      <c r="G34" s="70" t="s">
        <v>200</v>
      </c>
      <c r="H34" s="119" t="s">
        <v>201</v>
      </c>
      <c r="I34" s="80">
        <v>617</v>
      </c>
      <c r="J34" s="81" t="s">
        <v>64</v>
      </c>
      <c r="K34" s="82" t="s">
        <v>200</v>
      </c>
      <c r="L34" s="74">
        <v>14</v>
      </c>
      <c r="M34" s="74">
        <v>21</v>
      </c>
      <c r="N34" s="74">
        <v>21</v>
      </c>
      <c r="O34" s="74">
        <v>14</v>
      </c>
      <c r="P34" s="114">
        <f t="shared" si="7"/>
        <v>70</v>
      </c>
      <c r="Q34" s="45" t="s">
        <v>66</v>
      </c>
      <c r="R34" s="46" t="s">
        <v>188</v>
      </c>
      <c r="S34" s="46" t="s">
        <v>157</v>
      </c>
      <c r="T34" s="47" t="s">
        <v>189</v>
      </c>
      <c r="U34" s="48" t="str">
        <f t="shared" si="0"/>
        <v>SI</v>
      </c>
      <c r="V34" s="96">
        <f t="shared" si="6"/>
        <v>14</v>
      </c>
      <c r="W34" s="84">
        <v>20</v>
      </c>
      <c r="X34" s="111">
        <v>1</v>
      </c>
      <c r="Y34" s="84" t="s">
        <v>202</v>
      </c>
      <c r="Z34" s="93" t="s">
        <v>197</v>
      </c>
      <c r="AA34" s="115">
        <f t="shared" si="5"/>
        <v>21</v>
      </c>
      <c r="AB34" s="57">
        <v>1</v>
      </c>
      <c r="AC34" s="112">
        <v>0.05</v>
      </c>
      <c r="AD34" s="120" t="s">
        <v>203</v>
      </c>
      <c r="AE34" s="113" t="s">
        <v>191</v>
      </c>
      <c r="AF34" s="56">
        <f t="shared" si="1"/>
        <v>21</v>
      </c>
      <c r="AG34" s="57"/>
      <c r="AH34" s="57"/>
      <c r="AI34" s="57"/>
      <c r="AJ34" s="58"/>
      <c r="AK34" s="56">
        <f t="shared" si="2"/>
        <v>14</v>
      </c>
      <c r="AL34" s="57"/>
      <c r="AM34" s="57"/>
      <c r="AN34" s="57"/>
      <c r="AO34" s="58"/>
      <c r="AP34" s="56" t="str">
        <f t="shared" si="3"/>
        <v>Actuaciones administrativas terminadas</v>
      </c>
      <c r="AQ34" s="46">
        <f t="shared" si="4"/>
        <v>70</v>
      </c>
      <c r="AR34" s="57">
        <f t="shared" si="4"/>
        <v>21</v>
      </c>
      <c r="AS34" s="57"/>
      <c r="AT34" s="58"/>
    </row>
    <row r="35" spans="1:46" ht="90" x14ac:dyDescent="0.25">
      <c r="A35" s="59">
        <v>1</v>
      </c>
      <c r="B35" s="46" t="s">
        <v>150</v>
      </c>
      <c r="C35" s="60" t="s">
        <v>151</v>
      </c>
      <c r="D35" s="121" t="s">
        <v>204</v>
      </c>
      <c r="E35" s="36">
        <v>0.04</v>
      </c>
      <c r="F35" s="122" t="s">
        <v>60</v>
      </c>
      <c r="G35" s="70" t="s">
        <v>205</v>
      </c>
      <c r="H35" s="123" t="s">
        <v>206</v>
      </c>
      <c r="I35" s="124" t="s">
        <v>80</v>
      </c>
      <c r="J35" s="125" t="s">
        <v>64</v>
      </c>
      <c r="K35" s="82" t="s">
        <v>207</v>
      </c>
      <c r="L35" s="126">
        <v>0</v>
      </c>
      <c r="M35" s="126">
        <v>0</v>
      </c>
      <c r="N35" s="126">
        <v>31</v>
      </c>
      <c r="O35" s="126">
        <v>63</v>
      </c>
      <c r="P35" s="127">
        <f t="shared" si="7"/>
        <v>94</v>
      </c>
      <c r="Q35" s="45" t="s">
        <v>66</v>
      </c>
      <c r="R35" s="46" t="s">
        <v>188</v>
      </c>
      <c r="S35" s="46" t="s">
        <v>157</v>
      </c>
      <c r="T35" s="47" t="s">
        <v>189</v>
      </c>
      <c r="U35" s="48" t="str">
        <f t="shared" si="0"/>
        <v>SI</v>
      </c>
      <c r="V35" s="56" t="s">
        <v>70</v>
      </c>
      <c r="W35" s="46" t="s">
        <v>70</v>
      </c>
      <c r="X35" s="68" t="s">
        <v>70</v>
      </c>
      <c r="Y35" s="46" t="s">
        <v>70</v>
      </c>
      <c r="Z35" s="47" t="s">
        <v>70</v>
      </c>
      <c r="AA35" s="47" t="s">
        <v>70</v>
      </c>
      <c r="AB35" s="47" t="s">
        <v>70</v>
      </c>
      <c r="AC35" s="47" t="s">
        <v>70</v>
      </c>
      <c r="AD35" s="47" t="s">
        <v>70</v>
      </c>
      <c r="AE35" s="47" t="s">
        <v>70</v>
      </c>
      <c r="AF35" s="56">
        <f t="shared" si="1"/>
        <v>31</v>
      </c>
      <c r="AG35" s="57"/>
      <c r="AH35" s="57"/>
      <c r="AI35" s="57"/>
      <c r="AJ35" s="58"/>
      <c r="AK35" s="56">
        <f t="shared" si="2"/>
        <v>63</v>
      </c>
      <c r="AL35" s="57"/>
      <c r="AM35" s="57"/>
      <c r="AN35" s="57"/>
      <c r="AO35" s="58"/>
      <c r="AP35" s="56" t="str">
        <f t="shared" si="3"/>
        <v>Actuaciones administrativas terminadas por agotamiento de la via gubernativa</v>
      </c>
      <c r="AQ35" s="46" t="e">
        <f t="shared" si="4"/>
        <v>#VALUE!</v>
      </c>
      <c r="AR35" s="57" t="e">
        <f t="shared" si="4"/>
        <v>#VALUE!</v>
      </c>
      <c r="AS35" s="57"/>
      <c r="AT35" s="58"/>
    </row>
    <row r="36" spans="1:46" ht="24" customHeight="1" x14ac:dyDescent="0.25">
      <c r="A36" s="128"/>
      <c r="B36" s="129"/>
      <c r="C36" s="130"/>
      <c r="D36" s="131" t="s">
        <v>208</v>
      </c>
      <c r="E36" s="132">
        <f>SUM(E16:E35)</f>
        <v>0.80000000000000016</v>
      </c>
      <c r="F36" s="80"/>
      <c r="G36" s="80"/>
      <c r="H36" s="80"/>
      <c r="I36" s="80"/>
      <c r="J36" s="80"/>
      <c r="K36" s="86"/>
      <c r="L36" s="80"/>
      <c r="M36" s="80"/>
      <c r="N36" s="80"/>
      <c r="O36" s="80"/>
      <c r="P36" s="133"/>
      <c r="Q36" s="134"/>
      <c r="R36" s="86"/>
      <c r="S36" s="86"/>
      <c r="T36" s="135"/>
      <c r="U36" s="136"/>
      <c r="V36" s="136"/>
      <c r="W36" s="86"/>
      <c r="X36" s="137"/>
      <c r="Y36" s="86"/>
      <c r="Z36" s="135"/>
      <c r="AA36" s="135">
        <f t="shared" si="5"/>
        <v>0</v>
      </c>
      <c r="AB36" s="138"/>
      <c r="AC36" s="138"/>
      <c r="AD36" s="138"/>
      <c r="AE36" s="139"/>
      <c r="AF36" s="139">
        <f t="shared" si="1"/>
        <v>0</v>
      </c>
      <c r="AG36" s="138"/>
      <c r="AH36" s="138"/>
      <c r="AI36" s="138"/>
      <c r="AJ36" s="139"/>
      <c r="AK36" s="56">
        <f t="shared" si="2"/>
        <v>0</v>
      </c>
      <c r="AL36" s="138"/>
      <c r="AM36" s="138"/>
      <c r="AN36" s="138"/>
      <c r="AO36" s="139"/>
      <c r="AP36" s="140">
        <f t="shared" si="3"/>
        <v>0</v>
      </c>
      <c r="AQ36" s="46" t="e">
        <f>SUM(AQ16:AQ35)</f>
        <v>#VALUE!</v>
      </c>
      <c r="AR36" s="57" t="e">
        <f>SUM(AR16:AR35)</f>
        <v>#VALUE!</v>
      </c>
      <c r="AS36" s="57"/>
      <c r="AT36" s="58"/>
    </row>
    <row r="37" spans="1:46" ht="116.25" customHeight="1" x14ac:dyDescent="0.25">
      <c r="A37" s="141"/>
      <c r="B37" s="142" t="s">
        <v>209</v>
      </c>
      <c r="C37" s="143" t="s">
        <v>210</v>
      </c>
      <c r="D37" s="144" t="s">
        <v>211</v>
      </c>
      <c r="E37" s="145">
        <v>0.04</v>
      </c>
      <c r="F37" s="142" t="s">
        <v>212</v>
      </c>
      <c r="G37" s="142" t="s">
        <v>213</v>
      </c>
      <c r="H37" s="142" t="s">
        <v>214</v>
      </c>
      <c r="I37" s="142">
        <v>0</v>
      </c>
      <c r="J37" s="142" t="s">
        <v>81</v>
      </c>
      <c r="K37" s="142" t="s">
        <v>215</v>
      </c>
      <c r="L37" s="146"/>
      <c r="M37" s="146">
        <v>0.7</v>
      </c>
      <c r="N37" s="146"/>
      <c r="O37" s="146">
        <v>0.7</v>
      </c>
      <c r="P37" s="147">
        <v>0.7</v>
      </c>
      <c r="Q37" s="144" t="s">
        <v>66</v>
      </c>
      <c r="R37" s="142" t="s">
        <v>216</v>
      </c>
      <c r="S37" s="142" t="s">
        <v>217</v>
      </c>
      <c r="T37" s="143" t="s">
        <v>218</v>
      </c>
      <c r="U37" s="48" t="s">
        <v>219</v>
      </c>
      <c r="V37" s="148" t="s">
        <v>70</v>
      </c>
      <c r="W37" s="149" t="s">
        <v>70</v>
      </c>
      <c r="X37" s="150" t="s">
        <v>70</v>
      </c>
      <c r="Y37" s="149" t="s">
        <v>70</v>
      </c>
      <c r="Z37" s="151" t="s">
        <v>70</v>
      </c>
      <c r="AA37" s="152">
        <f t="shared" si="5"/>
        <v>0.7</v>
      </c>
      <c r="AB37" s="152">
        <v>0.55000000000000004</v>
      </c>
      <c r="AC37" s="152">
        <v>0.55000000000000004</v>
      </c>
      <c r="AD37" s="153" t="s">
        <v>220</v>
      </c>
      <c r="AE37" s="154" t="s">
        <v>221</v>
      </c>
      <c r="AF37" s="56">
        <f t="shared" si="1"/>
        <v>0</v>
      </c>
      <c r="AG37" s="57"/>
      <c r="AH37" s="57"/>
      <c r="AI37" s="57"/>
      <c r="AJ37" s="58"/>
      <c r="AK37" s="56">
        <f t="shared" si="2"/>
        <v>0.7</v>
      </c>
      <c r="AL37" s="57"/>
      <c r="AM37" s="57"/>
      <c r="AN37" s="57"/>
      <c r="AO37" s="58"/>
      <c r="AP37" s="56" t="str">
        <f t="shared" si="3"/>
        <v>Cumplimiento de criterios ambientales</v>
      </c>
      <c r="AQ37" s="46" t="e">
        <f t="shared" ref="AQ37:AR42" si="8">V37+AA37+AF37+AK37</f>
        <v>#VALUE!</v>
      </c>
      <c r="AR37" s="57" t="e">
        <f t="shared" si="8"/>
        <v>#VALUE!</v>
      </c>
      <c r="AS37" s="57"/>
      <c r="AT37" s="58"/>
    </row>
    <row r="38" spans="1:46" ht="126" x14ac:dyDescent="0.25">
      <c r="A38" s="141"/>
      <c r="B38" s="142" t="s">
        <v>209</v>
      </c>
      <c r="C38" s="143" t="s">
        <v>210</v>
      </c>
      <c r="D38" s="144" t="s">
        <v>222</v>
      </c>
      <c r="E38" s="145">
        <v>0.04</v>
      </c>
      <c r="F38" s="142" t="s">
        <v>212</v>
      </c>
      <c r="G38" s="142" t="s">
        <v>223</v>
      </c>
      <c r="H38" s="142" t="s">
        <v>224</v>
      </c>
      <c r="I38" s="142">
        <v>0</v>
      </c>
      <c r="J38" s="142" t="s">
        <v>81</v>
      </c>
      <c r="K38" s="142" t="s">
        <v>225</v>
      </c>
      <c r="L38" s="155"/>
      <c r="M38" s="156">
        <v>1</v>
      </c>
      <c r="N38" s="156">
        <v>1</v>
      </c>
      <c r="O38" s="156">
        <v>1</v>
      </c>
      <c r="P38" s="157">
        <v>1</v>
      </c>
      <c r="Q38" s="144" t="s">
        <v>66</v>
      </c>
      <c r="R38" s="142" t="s">
        <v>226</v>
      </c>
      <c r="S38" s="142" t="s">
        <v>227</v>
      </c>
      <c r="T38" s="143" t="s">
        <v>228</v>
      </c>
      <c r="U38" s="48" t="s">
        <v>219</v>
      </c>
      <c r="V38" s="148" t="s">
        <v>70</v>
      </c>
      <c r="W38" s="149" t="s">
        <v>70</v>
      </c>
      <c r="X38" s="150" t="s">
        <v>70</v>
      </c>
      <c r="Y38" s="149" t="s">
        <v>70</v>
      </c>
      <c r="Z38" s="158" t="s">
        <v>70</v>
      </c>
      <c r="AA38" s="152">
        <v>1</v>
      </c>
      <c r="AB38" s="152">
        <v>0.33</v>
      </c>
      <c r="AC38" s="152">
        <v>0.33</v>
      </c>
      <c r="AD38" s="153" t="s">
        <v>229</v>
      </c>
      <c r="AE38" s="159" t="s">
        <v>230</v>
      </c>
      <c r="AF38" s="56">
        <f t="shared" si="1"/>
        <v>1</v>
      </c>
      <c r="AG38" s="57"/>
      <c r="AH38" s="57"/>
      <c r="AI38" s="57"/>
      <c r="AJ38" s="58"/>
      <c r="AK38" s="56">
        <f t="shared" si="2"/>
        <v>1</v>
      </c>
      <c r="AL38" s="57"/>
      <c r="AM38" s="57"/>
      <c r="AN38" s="57"/>
      <c r="AO38" s="58"/>
      <c r="AP38" s="56" t="str">
        <f t="shared" si="3"/>
        <v>Nivel de participación en actividades de gestión documental</v>
      </c>
      <c r="AQ38" s="46" t="e">
        <f t="shared" si="8"/>
        <v>#VALUE!</v>
      </c>
      <c r="AR38" s="57" t="e">
        <f t="shared" si="8"/>
        <v>#VALUE!</v>
      </c>
      <c r="AS38" s="57"/>
      <c r="AT38" s="58"/>
    </row>
    <row r="39" spans="1:46" ht="126" x14ac:dyDescent="0.25">
      <c r="A39" s="141"/>
      <c r="B39" s="142" t="s">
        <v>209</v>
      </c>
      <c r="C39" s="143" t="s">
        <v>210</v>
      </c>
      <c r="D39" s="144" t="s">
        <v>231</v>
      </c>
      <c r="E39" s="145">
        <v>0.03</v>
      </c>
      <c r="F39" s="142" t="s">
        <v>212</v>
      </c>
      <c r="G39" s="142" t="s">
        <v>232</v>
      </c>
      <c r="H39" s="142" t="s">
        <v>233</v>
      </c>
      <c r="I39" s="142">
        <v>0</v>
      </c>
      <c r="J39" s="142" t="s">
        <v>64</v>
      </c>
      <c r="K39" s="142" t="s">
        <v>234</v>
      </c>
      <c r="L39" s="160"/>
      <c r="N39" s="161">
        <v>0.5</v>
      </c>
      <c r="O39" s="161">
        <v>0.5</v>
      </c>
      <c r="P39" s="162">
        <v>1</v>
      </c>
      <c r="Q39" s="144" t="s">
        <v>66</v>
      </c>
      <c r="R39" s="142" t="s">
        <v>235</v>
      </c>
      <c r="S39" s="142" t="s">
        <v>217</v>
      </c>
      <c r="T39" s="143" t="s">
        <v>236</v>
      </c>
      <c r="U39" s="48" t="s">
        <v>219</v>
      </c>
      <c r="V39" s="148" t="s">
        <v>70</v>
      </c>
      <c r="W39" s="149" t="s">
        <v>70</v>
      </c>
      <c r="X39" s="150" t="s">
        <v>70</v>
      </c>
      <c r="Y39" s="149" t="s">
        <v>70</v>
      </c>
      <c r="Z39" s="158" t="s">
        <v>70</v>
      </c>
      <c r="AA39" s="158" t="s">
        <v>70</v>
      </c>
      <c r="AB39" s="158" t="s">
        <v>70</v>
      </c>
      <c r="AC39" s="158" t="s">
        <v>70</v>
      </c>
      <c r="AD39" s="158" t="s">
        <v>70</v>
      </c>
      <c r="AE39" s="158" t="s">
        <v>70</v>
      </c>
      <c r="AF39" s="56">
        <f t="shared" si="1"/>
        <v>0.5</v>
      </c>
      <c r="AG39" s="57"/>
      <c r="AH39" s="57"/>
      <c r="AI39" s="57"/>
      <c r="AJ39" s="58"/>
      <c r="AK39" s="56" t="e">
        <f>#REF!</f>
        <v>#REF!</v>
      </c>
      <c r="AL39" s="57"/>
      <c r="AM39" s="57"/>
      <c r="AN39" s="57"/>
      <c r="AO39" s="58"/>
      <c r="AP39" s="56" t="str">
        <f t="shared" si="3"/>
        <v>Caracterización de levantada</v>
      </c>
      <c r="AQ39" s="46" t="e">
        <f t="shared" si="8"/>
        <v>#VALUE!</v>
      </c>
      <c r="AR39" s="57" t="e">
        <f t="shared" si="8"/>
        <v>#VALUE!</v>
      </c>
      <c r="AS39" s="57"/>
      <c r="AT39" s="58"/>
    </row>
    <row r="40" spans="1:46" ht="126" x14ac:dyDescent="0.25">
      <c r="A40" s="141"/>
      <c r="B40" s="142" t="s">
        <v>209</v>
      </c>
      <c r="C40" s="143" t="s">
        <v>210</v>
      </c>
      <c r="D40" s="144" t="s">
        <v>237</v>
      </c>
      <c r="E40" s="145">
        <v>0.03</v>
      </c>
      <c r="F40" s="142" t="s">
        <v>212</v>
      </c>
      <c r="G40" s="142" t="s">
        <v>238</v>
      </c>
      <c r="H40" s="142" t="s">
        <v>239</v>
      </c>
      <c r="I40" s="142">
        <v>2</v>
      </c>
      <c r="J40" s="142" t="s">
        <v>64</v>
      </c>
      <c r="K40" s="142" t="s">
        <v>240</v>
      </c>
      <c r="L40" s="160"/>
      <c r="M40" s="160"/>
      <c r="N40" s="160">
        <v>1</v>
      </c>
      <c r="O40" s="160"/>
      <c r="P40" s="163"/>
      <c r="Q40" s="144" t="s">
        <v>66</v>
      </c>
      <c r="R40" s="142" t="s">
        <v>241</v>
      </c>
      <c r="S40" s="142" t="s">
        <v>217</v>
      </c>
      <c r="T40" s="143" t="s">
        <v>242</v>
      </c>
      <c r="U40" s="48" t="s">
        <v>219</v>
      </c>
      <c r="V40" s="148" t="s">
        <v>70</v>
      </c>
      <c r="W40" s="149" t="s">
        <v>70</v>
      </c>
      <c r="X40" s="150" t="s">
        <v>70</v>
      </c>
      <c r="Y40" s="149" t="s">
        <v>70</v>
      </c>
      <c r="Z40" s="158" t="s">
        <v>70</v>
      </c>
      <c r="AA40" s="158" t="s">
        <v>70</v>
      </c>
      <c r="AB40" s="164" t="s">
        <v>70</v>
      </c>
      <c r="AC40" s="165" t="s">
        <v>70</v>
      </c>
      <c r="AD40" s="164" t="s">
        <v>70</v>
      </c>
      <c r="AE40" s="166" t="s">
        <v>70</v>
      </c>
      <c r="AF40" s="56">
        <f t="shared" si="1"/>
        <v>1</v>
      </c>
      <c r="AG40" s="57"/>
      <c r="AH40" s="57"/>
      <c r="AI40" s="57"/>
      <c r="AJ40" s="58"/>
      <c r="AK40" s="56">
        <f t="shared" si="2"/>
        <v>0</v>
      </c>
      <c r="AL40" s="57"/>
      <c r="AM40" s="57"/>
      <c r="AN40" s="57"/>
      <c r="AO40" s="58"/>
      <c r="AP40" s="56" t="str">
        <f t="shared" si="3"/>
        <v>Registro de buena práctica/idea innovadora</v>
      </c>
      <c r="AQ40" s="46" t="e">
        <f t="shared" si="8"/>
        <v>#VALUE!</v>
      </c>
      <c r="AR40" s="57" t="e">
        <f t="shared" si="8"/>
        <v>#VALUE!</v>
      </c>
      <c r="AS40" s="57"/>
      <c r="AT40" s="58"/>
    </row>
    <row r="41" spans="1:46" ht="126" x14ac:dyDescent="0.25">
      <c r="A41" s="141"/>
      <c r="B41" s="142" t="s">
        <v>209</v>
      </c>
      <c r="C41" s="143" t="s">
        <v>210</v>
      </c>
      <c r="D41" s="167" t="s">
        <v>243</v>
      </c>
      <c r="E41" s="145">
        <v>0.03</v>
      </c>
      <c r="F41" s="168" t="s">
        <v>212</v>
      </c>
      <c r="G41" s="168" t="s">
        <v>244</v>
      </c>
      <c r="H41" s="168" t="s">
        <v>245</v>
      </c>
      <c r="I41" s="169">
        <v>1</v>
      </c>
      <c r="J41" s="168" t="s">
        <v>81</v>
      </c>
      <c r="K41" s="168" t="s">
        <v>246</v>
      </c>
      <c r="L41" s="145">
        <v>1</v>
      </c>
      <c r="M41" s="145">
        <v>1</v>
      </c>
      <c r="N41" s="145">
        <v>1</v>
      </c>
      <c r="O41" s="145">
        <v>1</v>
      </c>
      <c r="P41" s="170">
        <v>1</v>
      </c>
      <c r="Q41" s="144" t="s">
        <v>66</v>
      </c>
      <c r="R41" s="142" t="s">
        <v>247</v>
      </c>
      <c r="S41" s="168" t="s">
        <v>217</v>
      </c>
      <c r="T41" s="143" t="s">
        <v>248</v>
      </c>
      <c r="U41" s="48" t="s">
        <v>219</v>
      </c>
      <c r="V41" s="171">
        <f t="shared" ref="V41" si="9">L41</f>
        <v>1</v>
      </c>
      <c r="W41" s="172">
        <v>0.15</v>
      </c>
      <c r="X41" s="173">
        <f>W41/V41</f>
        <v>0.15</v>
      </c>
      <c r="Y41" s="174" t="s">
        <v>249</v>
      </c>
      <c r="Z41" s="175" t="s">
        <v>250</v>
      </c>
      <c r="AA41" s="152">
        <f t="shared" si="5"/>
        <v>1</v>
      </c>
      <c r="AB41" s="152">
        <v>0</v>
      </c>
      <c r="AC41" s="152">
        <v>0</v>
      </c>
      <c r="AD41" s="176" t="s">
        <v>251</v>
      </c>
      <c r="AE41" s="151" t="s">
        <v>252</v>
      </c>
      <c r="AF41" s="56">
        <f t="shared" si="1"/>
        <v>1</v>
      </c>
      <c r="AG41" s="57"/>
      <c r="AH41" s="57"/>
      <c r="AI41" s="57"/>
      <c r="AJ41" s="58"/>
      <c r="AK41" s="56">
        <f t="shared" si="2"/>
        <v>1</v>
      </c>
      <c r="AL41" s="57"/>
      <c r="AM41" s="57"/>
      <c r="AN41" s="57"/>
      <c r="AO41" s="58"/>
      <c r="AP41" s="56" t="str">
        <f t="shared" si="3"/>
        <v>Acciones correctivas documentadas y vigentes</v>
      </c>
      <c r="AQ41" s="46">
        <f t="shared" si="8"/>
        <v>4</v>
      </c>
      <c r="AR41" s="57">
        <f t="shared" si="8"/>
        <v>0.15</v>
      </c>
      <c r="AS41" s="57"/>
      <c r="AT41" s="58"/>
    </row>
    <row r="42" spans="1:46" ht="126.75" thickBot="1" x14ac:dyDescent="0.3">
      <c r="A42" s="177"/>
      <c r="B42" s="178" t="s">
        <v>209</v>
      </c>
      <c r="C42" s="179" t="s">
        <v>210</v>
      </c>
      <c r="D42" s="180" t="s">
        <v>253</v>
      </c>
      <c r="E42" s="181">
        <v>0.03</v>
      </c>
      <c r="F42" s="182" t="s">
        <v>212</v>
      </c>
      <c r="G42" s="182" t="s">
        <v>254</v>
      </c>
      <c r="H42" s="182" t="s">
        <v>255</v>
      </c>
      <c r="I42" s="183" t="s">
        <v>80</v>
      </c>
      <c r="J42" s="182" t="s">
        <v>81</v>
      </c>
      <c r="K42" s="182" t="s">
        <v>256</v>
      </c>
      <c r="L42" s="181">
        <v>0</v>
      </c>
      <c r="M42" s="181">
        <v>1</v>
      </c>
      <c r="N42" s="181">
        <v>1</v>
      </c>
      <c r="O42" s="181">
        <v>1</v>
      </c>
      <c r="P42" s="184">
        <v>1</v>
      </c>
      <c r="Q42" s="185" t="s">
        <v>66</v>
      </c>
      <c r="R42" s="178" t="s">
        <v>257</v>
      </c>
      <c r="S42" s="182" t="s">
        <v>258</v>
      </c>
      <c r="T42" s="179" t="s">
        <v>259</v>
      </c>
      <c r="U42" s="186" t="s">
        <v>219</v>
      </c>
      <c r="V42" s="187" t="s">
        <v>129</v>
      </c>
      <c r="W42" s="188" t="s">
        <v>129</v>
      </c>
      <c r="X42" s="189" t="s">
        <v>129</v>
      </c>
      <c r="Y42" s="188" t="s">
        <v>129</v>
      </c>
      <c r="Z42" s="190" t="s">
        <v>129</v>
      </c>
      <c r="AA42" s="152">
        <f t="shared" si="5"/>
        <v>1</v>
      </c>
      <c r="AB42" s="152">
        <v>0.9</v>
      </c>
      <c r="AC42" s="152">
        <v>0.9</v>
      </c>
      <c r="AD42" s="153" t="s">
        <v>260</v>
      </c>
      <c r="AE42" s="153" t="s">
        <v>261</v>
      </c>
      <c r="AF42" s="191">
        <f t="shared" si="1"/>
        <v>1</v>
      </c>
      <c r="AG42" s="192"/>
      <c r="AH42" s="192"/>
      <c r="AI42" s="192"/>
      <c r="AJ42" s="193"/>
      <c r="AK42" s="191">
        <f t="shared" si="2"/>
        <v>1</v>
      </c>
      <c r="AL42" s="192"/>
      <c r="AM42" s="192"/>
      <c r="AN42" s="192"/>
      <c r="AO42" s="193"/>
      <c r="AP42" s="191" t="str">
        <f t="shared" si="3"/>
        <v>Porcentaje de cumplimiento publicación de información</v>
      </c>
      <c r="AQ42" s="194" t="e">
        <f t="shared" si="8"/>
        <v>#VALUE!</v>
      </c>
      <c r="AR42" s="192" t="e">
        <f t="shared" si="8"/>
        <v>#VALUE!</v>
      </c>
      <c r="AS42" s="192"/>
      <c r="AT42" s="193"/>
    </row>
    <row r="43" spans="1:46" ht="45.75" thickBot="1" x14ac:dyDescent="0.3">
      <c r="D43" s="195" t="s">
        <v>262</v>
      </c>
      <c r="E43" s="196">
        <f>SUM(E37:E42)</f>
        <v>0.2</v>
      </c>
      <c r="W43" s="197" t="s">
        <v>263</v>
      </c>
      <c r="X43" s="198">
        <f>+AVERAGE(X16:X42)</f>
        <v>0.7340000000000001</v>
      </c>
      <c r="AB43" s="197" t="s">
        <v>264</v>
      </c>
      <c r="AC43" s="199">
        <f>AVERAGE(AC16:AC42)</f>
        <v>0.65825000000000011</v>
      </c>
      <c r="AF43" s="200" t="s">
        <v>265</v>
      </c>
      <c r="AG43" s="2" t="e">
        <f>+AVERAGE(AG17:AG42)</f>
        <v>#DIV/0!</v>
      </c>
      <c r="AK43" s="201" t="s">
        <v>266</v>
      </c>
      <c r="AL43" s="2" t="e">
        <f>+AVERAGE(AL17:AL42)</f>
        <v>#DIV/0!</v>
      </c>
      <c r="AQ43" s="202" t="str">
        <f>AP14</f>
        <v>EVALUACIÓN FINAL PLAN DE GESTION</v>
      </c>
      <c r="AR43" s="2" t="e">
        <f>+AVERAGE(AR17:AR42)</f>
        <v>#VALUE!</v>
      </c>
    </row>
    <row r="44" spans="1:46" ht="24.75" customHeight="1" x14ac:dyDescent="0.25">
      <c r="D44" s="203" t="s">
        <v>267</v>
      </c>
      <c r="E44" s="204">
        <f>E43+E36</f>
        <v>1.0000000000000002</v>
      </c>
    </row>
    <row r="47" spans="1:46" ht="15.75" thickBot="1" x14ac:dyDescent="0.3"/>
    <row r="48" spans="1:46" ht="26.25" x14ac:dyDescent="0.25">
      <c r="H48" s="241" t="s">
        <v>268</v>
      </c>
      <c r="I48" s="242"/>
      <c r="J48" s="242"/>
      <c r="K48" s="242"/>
      <c r="L48" s="242"/>
      <c r="M48" s="242" t="s">
        <v>269</v>
      </c>
      <c r="N48" s="242"/>
      <c r="O48" s="242"/>
      <c r="P48" s="242"/>
      <c r="Q48" s="242"/>
      <c r="R48" s="243"/>
    </row>
    <row r="49" spans="8:18" ht="132.75" customHeight="1" thickBot="1" x14ac:dyDescent="0.3">
      <c r="H49" s="244" t="s">
        <v>270</v>
      </c>
      <c r="I49" s="245"/>
      <c r="J49" s="245"/>
      <c r="K49" s="245"/>
      <c r="L49" s="245"/>
      <c r="M49" s="245" t="s">
        <v>271</v>
      </c>
      <c r="N49" s="246"/>
      <c r="O49" s="246"/>
      <c r="P49" s="246"/>
      <c r="Q49" s="246"/>
      <c r="R49" s="247"/>
    </row>
  </sheetData>
  <mergeCells count="32">
    <mergeCell ref="H48:L48"/>
    <mergeCell ref="M48:R48"/>
    <mergeCell ref="H49:L49"/>
    <mergeCell ref="M49:R49"/>
    <mergeCell ref="AP13:AT13"/>
    <mergeCell ref="V14:Z14"/>
    <mergeCell ref="AA14:AE14"/>
    <mergeCell ref="AF14:AJ14"/>
    <mergeCell ref="AK14:AO14"/>
    <mergeCell ref="AP14:AT14"/>
    <mergeCell ref="Q13:T14"/>
    <mergeCell ref="U13:U15"/>
    <mergeCell ref="V13:Z13"/>
    <mergeCell ref="AA13:AE13"/>
    <mergeCell ref="AF13:AJ13"/>
    <mergeCell ref="AK13:AO13"/>
    <mergeCell ref="H9:J9"/>
    <mergeCell ref="H10:J10"/>
    <mergeCell ref="H11:J11"/>
    <mergeCell ref="A13:B14"/>
    <mergeCell ref="C13:C15"/>
    <mergeCell ref="D13:P14"/>
    <mergeCell ref="A1:K1"/>
    <mergeCell ref="A2:K2"/>
    <mergeCell ref="A3:K3"/>
    <mergeCell ref="F4:J4"/>
    <mergeCell ref="A5:B8"/>
    <mergeCell ref="C5:D8"/>
    <mergeCell ref="H5:J5"/>
    <mergeCell ref="H6:J6"/>
    <mergeCell ref="H7:J7"/>
    <mergeCell ref="H8:J8"/>
  </mergeCells>
  <dataValidations count="3">
    <dataValidation type="list" allowBlank="1" showInputMessage="1" showErrorMessage="1" sqref="Q37:Q42">
      <formula1>INDICADOR</formula1>
    </dataValidation>
    <dataValidation type="list" allowBlank="1" showInputMessage="1" showErrorMessage="1" sqref="J41:J42">
      <formula1>PROGRAMACION</formula1>
    </dataValidation>
    <dataValidation type="list" allowBlank="1" showInputMessage="1" showErrorMessage="1" error="Escriba un texto " promptTitle="Cualquier contenido" sqref="F37:F40">
      <formula1>META2</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Isaac Garavito</dc:creator>
  <cp:lastModifiedBy>Jorge Isaac Garavito</cp:lastModifiedBy>
  <dcterms:created xsi:type="dcterms:W3CDTF">2020-09-08T02:40:03Z</dcterms:created>
  <dcterms:modified xsi:type="dcterms:W3CDTF">2020-09-08T02:44:04Z</dcterms:modified>
</cp:coreProperties>
</file>