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tabRatio="516" activeTab="0"/>
  </bookViews>
  <sheets>
    <sheet name="PAA 2018" sheetId="1" r:id="rId1"/>
    <sheet name="Hoja1" sheetId="2" r:id="rId2"/>
  </sheets>
  <externalReferences>
    <externalReference r:id="rId5"/>
  </externalReferences>
  <definedNames>
    <definedName name="_xlnm._FilterDatabase" localSheetId="0" hidden="1">'PAA 2018'!$A$18:$IU$267</definedName>
    <definedName name="PLAZO">'[1]Hoja1'!$G$48:$G$59</definedName>
  </definedNames>
  <calcPr fullCalcOnLoad="1"/>
</workbook>
</file>

<file path=xl/comments1.xml><?xml version="1.0" encoding="utf-8"?>
<comments xmlns="http://schemas.openxmlformats.org/spreadsheetml/2006/main">
  <authors>
    <author>Fontibon</author>
  </authors>
  <commentList>
    <comment ref="C239" authorId="0">
      <text>
        <r>
          <rPr>
            <b/>
            <sz val="9"/>
            <rFont val="Tahoma"/>
            <family val="2"/>
          </rPr>
          <t>Fontibon:</t>
        </r>
        <r>
          <rPr>
            <sz val="9"/>
            <rFont val="Tahoma"/>
            <family val="2"/>
          </rPr>
          <t xml:space="preserve">
AJUSTAR SALDO
PARA REDISTRIBUIR
</t>
        </r>
      </text>
    </comment>
  </commentList>
</comments>
</file>

<file path=xl/sharedStrings.xml><?xml version="1.0" encoding="utf-8"?>
<sst xmlns="http://schemas.openxmlformats.org/spreadsheetml/2006/main" count="2393" uniqueCount="446">
  <si>
    <t>PLAN ANUAL DE ADQUISICIONES</t>
  </si>
  <si>
    <t>A. INFORMACIÓN GENERAL DE LA ENTIDAD</t>
  </si>
  <si>
    <t>Nombre</t>
  </si>
  <si>
    <t>FONDO DE DESARROLLO DE FONTIBON</t>
  </si>
  <si>
    <t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</t>
  </si>
  <si>
    <t>Dirección</t>
  </si>
  <si>
    <t>CALLE 18 N° 99 -02</t>
  </si>
  <si>
    <t>Teléfono</t>
  </si>
  <si>
    <t>Página web</t>
  </si>
  <si>
    <t>www.fontibon.gov.co</t>
  </si>
  <si>
    <t>Misión y visión</t>
  </si>
  <si>
    <r>
      <rPr>
        <b/>
        <sz val="12"/>
        <color indexed="56"/>
        <rFont val="Arial Narrow"/>
        <family val="2"/>
      </rPr>
      <t>MISIÒN:</t>
    </r>
    <r>
      <rPr>
        <sz val="12"/>
        <color indexed="56"/>
        <rFont val="Arial Narrow"/>
        <family val="2"/>
      </rPr>
      <t>Lideramos la gestión política distrital, el desarrollo local y la formulación e implementación de políticas públicas de convivencia, seguridad, derechos humanos y acceso a la justicia; garantizando la gobernabilidad y la cultura democrática con participación, transparencia, inclusión y sostenibilidad  para lograr una  Bogotá más humana. 
VISIÒN:  Somos la entidad reconocida por ser garante del ejercicio de los derechos y las libertades individuales y colectivas, con localidades fortalecidas y descentralizadas que promueven la convivencia, la seguridad, la democracia, la inclusión y el desarrollo humano, con transparencia, excelencia en la gestión y en su talento humano.</t>
    </r>
  </si>
  <si>
    <t xml:space="preserve"> </t>
  </si>
  <si>
    <t>Perspectiva estratégica</t>
  </si>
  <si>
    <t>Garantizar las condiciones de convivencia pacífica, seguridad humana, el ejercicio de derechos y libertades para contribuir al mejoramiento de la calidad de vida en Bogotá.
Promover el acceso al sistema de justicia, mediante mecanismos efectivos, incluyentes y diferenciales que conlleven a la garantía de los derechos humanos individuales y colectivos.
Coordinar las relaciones políticas con las corporaciones públicas en sus distintos niveles territoriales con el fin de contribuir a la gobernabilidad distrital y local.
Fortalecer la cultura democrática y la gobernanza en las localidades a través de la participación decisoria de la ciudadanía
Articular la gestión entre los diferentes sectores del distrito, entidades regionales y nacionales, con el fin de mejorar la capacidad de respuesta en el territorio y dar cumplimiento al plan de desarrollo distrital y los planes de desarrollo local.
Fortalecer la gobernabilidad local en materia policiva y administrativa, mediante acciones de prevención, inspección, vigilancia y control.
Mejorar y fortalecer la capacidad institucional en el marco de la modernización de la gestión administrativa que permita el cumplimiento de su quehacer misional.
Promover acciones tendientes a la descentralización política y administrativa de las localidades del distrito capital.</t>
  </si>
  <si>
    <t>Información de contacto</t>
  </si>
  <si>
    <t>contratacion_fontibon@gobiernobogota.gov.co; alcalde_fontibon@gobiernobogota.gov.co</t>
  </si>
  <si>
    <t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</t>
  </si>
  <si>
    <t>Valor total del PAA</t>
  </si>
  <si>
    <t>Límite de contratación menor cuantía</t>
  </si>
  <si>
    <t>Límite de contratación mínima cuantía</t>
  </si>
  <si>
    <t>Fecha de última actualización del PAA</t>
  </si>
  <si>
    <t xml:space="preserve">B. ADQUISICIONES PLANEADAS  </t>
  </si>
  <si>
    <t>PROYECTO</t>
  </si>
  <si>
    <t>DESCRIPCION</t>
  </si>
  <si>
    <t>Fecha estimada de inicio de proceso de selección</t>
  </si>
  <si>
    <t>Duración estimada del contrato</t>
  </si>
  <si>
    <t>Modalidad de selección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</si>
  <si>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</si>
  <si>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</si>
  <si>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</si>
  <si>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</si>
  <si>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</si>
  <si>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</si>
  <si>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LINEA ACCION</t>
  </si>
  <si>
    <t>NUMERO DE LA META</t>
  </si>
  <si>
    <t>Enero</t>
  </si>
  <si>
    <t>Selecciòn Abreviada</t>
  </si>
  <si>
    <t>Inversiòn</t>
  </si>
  <si>
    <t>NO</t>
  </si>
  <si>
    <t>N.A.</t>
  </si>
  <si>
    <t>Cielo Burgos, telèfono 2670114, ext. 113.  cielo.burgos@gobiernobogota.gov.co</t>
  </si>
  <si>
    <r>
      <rPr>
        <sz val="10"/>
        <color indexed="56"/>
        <rFont val="Arial"/>
        <family val="2"/>
      </rPr>
      <t xml:space="preserve">“Prestar los servicios profesionales para la operación, prestación, seguimiento y cumplimiento de los procedimientos administrativos, operativos y programáticos </t>
    </r>
    <r>
      <rPr>
        <sz val="10"/>
        <rFont val="Arial"/>
        <family val="2"/>
      </rPr>
      <t xml:space="preserve">del servicio social Apoyo Económico Tipo C, que contribuyan a la garantía de los derechos de la población mayor en el marco de la Política Pública Social para el Envejecimiento y la Vejez en el Distrito Capital a cargo de la Alcaldía Local”. </t>
    </r>
  </si>
  <si>
    <t>12 meses</t>
  </si>
  <si>
    <t>Directa</t>
  </si>
  <si>
    <t>JENNIFER</t>
  </si>
  <si>
    <t>SALUD</t>
  </si>
  <si>
    <t>Doris Vega Espitia. Tel.2670114 Ext. 145. riesgospiga.doris@gmail.com</t>
  </si>
  <si>
    <t>Leonardo Ramirez. 2670114 ext 111. leonardo.ramirez@gobiernobogota.gov.co</t>
  </si>
  <si>
    <t>GUSTAVO</t>
  </si>
  <si>
    <t>“Prestación de servicios profesionales para apoyar el área de Gestión de desarrollo local orientada a los temas culturales”.</t>
  </si>
  <si>
    <t>NUEVO</t>
  </si>
  <si>
    <r>
      <rPr>
        <sz val="10"/>
        <color indexed="8"/>
        <rFont val="Arial"/>
        <family val="2"/>
      </rPr>
      <t>“</t>
    </r>
    <r>
      <rPr>
        <sz val="10"/>
        <rFont val="Arial"/>
        <family val="2"/>
      </rPr>
      <t>Prestación de servicios profesionales para apoyar el área de Gestión de desarrollo local orientada a los temas de cultura enfocados en la creación e implementación de escuelas de formación cultural”.</t>
    </r>
  </si>
  <si>
    <t>Rutder Esneider Ladino, 2670114.  rutder.ladino@gobiernobogota.gov.co</t>
  </si>
  <si>
    <t>Miguel Melo. 2670114 ext. 145. miguelangelmelomoreno@gmail.com</t>
  </si>
  <si>
    <t>CESAR OTALORA</t>
  </si>
  <si>
    <t>Edgar Cardozo. 2670114 Ext. 145. edgar26_5@hotmail.com</t>
  </si>
  <si>
    <t>Vilma Amparo Lopez Herrera 2670114 Ext. 144</t>
  </si>
  <si>
    <t>MIGUEL MELO</t>
  </si>
  <si>
    <t>RODRIGO</t>
  </si>
  <si>
    <t>Jose Luis Juvinao, 2670114.  jose.juvinao@gobiernobogota.gov.co</t>
  </si>
  <si>
    <t>CARLOS CENDALES</t>
  </si>
  <si>
    <t>Esneider Ladino, 2670114,</t>
  </si>
  <si>
    <t>NUEVO REFERENTE SEGURIDAD</t>
  </si>
  <si>
    <t>“Apoyar el (la) Alcalde(sa) Local en la gestión de los asuntos relacionados con seguridad ciudadana, convivencia y prevención de conflictividades, violencias y delitos en la localidad, de conformidad con el marco normativo aplicable en la materia”.</t>
  </si>
  <si>
    <t>PROFESIONAL SEGURIDAD</t>
  </si>
  <si>
    <t>Tizziana Delgado. 2670114. ext. 145</t>
  </si>
  <si>
    <t>tizziana</t>
  </si>
  <si>
    <t xml:space="preserve"> “Apoyar la formulación, gestión y seguimiento de actividades enfocadas a la gestión ambiental externa, encaminadas a la mitigación de los diferentes impactos ambientales y la conservación de los recursos naturales de la localidad”.</t>
  </si>
  <si>
    <t>diego Maldonado, 2670114 ext 114.  diego.maldonado@gobiernobogota.gov.co</t>
  </si>
  <si>
    <t>DIEGO MALDONADO</t>
  </si>
  <si>
    <t>Pago de Honorarios de 09 ediles</t>
  </si>
  <si>
    <t>Enero-Diciembre</t>
  </si>
  <si>
    <t>12 Meses</t>
  </si>
  <si>
    <t>EDILES</t>
  </si>
  <si>
    <t>DIANA LOPEZ</t>
  </si>
  <si>
    <t>Johanna Paola Bocanegra Olaya 2670114 Ext. 104</t>
  </si>
  <si>
    <t>MARIA DORIS</t>
  </si>
  <si>
    <t>Diego Oviedo  2670114 Ext. 227</t>
  </si>
  <si>
    <t>PEDRO CARDOZO</t>
  </si>
  <si>
    <r>
      <rPr>
        <sz val="10"/>
        <color indexed="8"/>
        <rFont val="Arial"/>
        <family val="2"/>
      </rPr>
      <t xml:space="preserve"> </t>
    </r>
    <r>
      <rPr>
        <sz val="10"/>
        <color indexed="56"/>
        <rFont val="Arial"/>
        <family val="2"/>
      </rPr>
      <t>“</t>
    </r>
    <r>
      <rPr>
        <sz val="10"/>
        <color indexed="8"/>
        <rFont val="Arial"/>
        <family val="2"/>
      </rPr>
      <t>Apoyo profesional al despacho para la implementación, seguimiento y evaluación de estrategias y acciones afirmativas orientadas a la transversalización  de políticas públicas con  enfoques de inclusión poblacional, etario y de intereses en  los diferentes  proyectos y programas de la Alcaldia Local de Fontibon”.</t>
    </r>
  </si>
  <si>
    <t>DIEGO OVIEDO</t>
  </si>
  <si>
    <t>EDWARD JEREZ</t>
  </si>
  <si>
    <t>ESNEIDER LADINO</t>
  </si>
  <si>
    <t>MARTHA HERNANDEZ</t>
  </si>
  <si>
    <t xml:space="preserve"> “Prestar servicios técnicos para el apoyo administrativo y logístico del despacho de la Alcaldía Local de Fontibón”.</t>
  </si>
  <si>
    <t>VILMA LOPEZ</t>
  </si>
  <si>
    <t>TATIANA PATIÑO</t>
  </si>
  <si>
    <t>BRAYAN BURGOS</t>
  </si>
  <si>
    <t>JOSE Luis Juvinao, 2670114.  jose.juvinao@gobiernobogota.gov.co</t>
  </si>
  <si>
    <t>MARITZA MORENO</t>
  </si>
  <si>
    <t>LINDA SANCHEZ</t>
  </si>
  <si>
    <t>LEIDYS MURILLO</t>
  </si>
  <si>
    <t>CAMILO DIAZ</t>
  </si>
  <si>
    <t>WILFORD</t>
  </si>
  <si>
    <t>CARLOS CORREDOR</t>
  </si>
  <si>
    <t>JUAN CARLOS GARCIA</t>
  </si>
  <si>
    <t>JUAN DAVID MONTOYA</t>
  </si>
  <si>
    <t>RAUL</t>
  </si>
  <si>
    <t>LAURA VALERO</t>
  </si>
  <si>
    <t>Luz Dary Guevara 2670114 Ext. 128</t>
  </si>
  <si>
    <t>LILIANA BERNAL</t>
  </si>
  <si>
    <t>jose Luis Juvinao, 2670114.  jose.juvinao@gobiernobogota.gov.co</t>
  </si>
  <si>
    <t>RAUL LUQUE</t>
  </si>
  <si>
    <t>JOSE JUVINAO</t>
  </si>
  <si>
    <t>RAMIRO</t>
  </si>
  <si>
    <t>EDGAR GRANADOS</t>
  </si>
  <si>
    <t>edgar Cardozo. 2670114 Ext. 145. edgar26_5@hotmail.com</t>
  </si>
  <si>
    <t>ABDUL</t>
  </si>
  <si>
    <t>“Prestar los servicios técnicos de apoyo del proyecto Punto Vive Digital de la Localidad de Fontibón”</t>
  </si>
  <si>
    <t>ADRIANA</t>
  </si>
  <si>
    <t>BETTY</t>
  </si>
  <si>
    <t>MILLER</t>
  </si>
  <si>
    <t>XIMENA</t>
  </si>
  <si>
    <t>Miller Oswaldo Villamizar 2670114 Ext. 143</t>
  </si>
  <si>
    <t>JESSICA</t>
  </si>
  <si>
    <t>ZAIDA</t>
  </si>
  <si>
    <t>OSCAR</t>
  </si>
  <si>
    <t>CIELO</t>
  </si>
  <si>
    <t>LUIS MORENO</t>
  </si>
  <si>
    <t>JUAN FARIAS</t>
  </si>
  <si>
    <t>“Apoyar y dar soporte técnico al administrador y usuario final de la red de sistemas y tecnología e información de la Alcaldía Local”.</t>
  </si>
  <si>
    <t>DIEGO ACOSTA</t>
  </si>
  <si>
    <t>RAFAEL</t>
  </si>
  <si>
    <t>DORIS</t>
  </si>
  <si>
    <t>EDgar Cardozo. 2670114 Ext. 145. edgar26_5@hotmail.com</t>
  </si>
  <si>
    <t>TATIANA VILLALBA</t>
  </si>
  <si>
    <r>
      <rPr>
        <sz val="10"/>
        <rFont val="Arial"/>
        <family val="2"/>
      </rPr>
      <t>“Prestar servicios técnicos para g</t>
    </r>
    <r>
      <rPr>
        <sz val="10"/>
        <color indexed="8"/>
        <rFont val="Arial"/>
        <family val="2"/>
      </rPr>
      <t xml:space="preserve">arantizar la correcta aplicación del sistema documental de la Alcaldía </t>
    </r>
    <r>
      <rPr>
        <sz val="10"/>
        <rFont val="Arial"/>
        <family val="2"/>
      </rPr>
      <t>Local de Fontibón”.</t>
    </r>
  </si>
  <si>
    <t>LAURA GALEANO</t>
  </si>
  <si>
    <t>ANDREA PARRAGA</t>
  </si>
  <si>
    <t>CARLOS BOGOTA</t>
  </si>
  <si>
    <t>LORENZO BULA</t>
  </si>
  <si>
    <t>“Prestar servicios profesionales en Derecho para apoyar las actividades jurídicas y administrativas propias de la CASA DEL CONSUMIDOR, en el marco del convenio suscrito entre la Superintendencia de Industria y Comercio y la Alcaldía Local de Fontibón”</t>
  </si>
  <si>
    <t>NIEVES</t>
  </si>
  <si>
    <t>MAURICIO</t>
  </si>
  <si>
    <t>“Apoyar jurídicamente la ejecución de las acciones requeridas para la depuración de las actuaciones administrativas que cursan en la Alcaldía Local”</t>
  </si>
  <si>
    <t>MELISSA</t>
  </si>
  <si>
    <t>JAIME ESPINOSA</t>
  </si>
  <si>
    <t>JAIRO LOPEZ</t>
  </si>
  <si>
    <t>LORENA</t>
  </si>
  <si>
    <t>WILLIAM</t>
  </si>
  <si>
    <t>CRISTIAN FAJARDO</t>
  </si>
  <si>
    <t>ERWIN</t>
  </si>
  <si>
    <t>AVILEZ</t>
  </si>
  <si>
    <t>“Apoyar técnicamente las distintas etapas de los procesos de competencia de la Alcaldía Local para la depuración de actuaciones administrativas”.</t>
  </si>
  <si>
    <t>PACHON</t>
  </si>
  <si>
    <r>
      <rPr>
        <sz val="10"/>
        <color indexed="8"/>
        <rFont val="Arial"/>
        <family val="2"/>
      </rPr>
      <t>“Apoyar administrativa y asistencialmente a las Inspecciones de Policía de la Localidad</t>
    </r>
    <r>
      <rPr>
        <sz val="10"/>
        <rFont val="Arial"/>
        <family val="2"/>
      </rPr>
      <t>”.</t>
    </r>
  </si>
  <si>
    <t>JAIME RODRIGUEZ</t>
  </si>
  <si>
    <t>MARIA FERNANDA MAYORGA</t>
  </si>
  <si>
    <t>“Prestar servicios profesionales como abogado para apoyar, revisar e impulsar el tramite de las actuaciones administrativas competencia del  grupo de gestión Policiva de la Alcaldía Local de Fontibón.”</t>
  </si>
  <si>
    <t>MARIA FERNANDA LEON</t>
  </si>
  <si>
    <t>“Apoyar la gestión documental de la Alcaldía Local para la implementación del proceso de verificación, soporte y acompañamiento, en el desarrollo de las actividades propias de los procesos y actuaciones administrativas existentes”.</t>
  </si>
  <si>
    <t>“Prestar servicios profesionales como abogado para brindar apoyo juridico en el tramite y desarrollo de los despachos comisorios que por competencia corresponden a la  Alcaldía Local de Fontibón.”</t>
  </si>
  <si>
    <t>“Prestar servicios como auxiliar de apoyo en el tramite y desarrollo de los despachos comisorios que por competencia corresponden a la  Alcaldía Local de Fontibón.”</t>
  </si>
  <si>
    <t>Gastos de computador</t>
  </si>
  <si>
    <t>Arrendamiento</t>
  </si>
  <si>
    <t>Gastos de transporte y comunicación</t>
  </si>
  <si>
    <t>Impresos y  publicaciones</t>
  </si>
  <si>
    <t>Mantenimiento entidad</t>
  </si>
  <si>
    <t>Seguros</t>
  </si>
  <si>
    <t>servicios publicos</t>
  </si>
  <si>
    <t>Promoción institucional</t>
  </si>
  <si>
    <t>Información</t>
  </si>
  <si>
    <t>Adquirir los materiales y equipos necesarios para la dotación de Jardines Infantiles de la localidad de Fontibón</t>
  </si>
  <si>
    <t>Realizar operaciones a nombre propio y por cuenta del fondo de desarrollo local de Fontibón a través de los sistemas de negociación administrados por la bolsa mercantil de Colombia para contratar el suministro de productos lácteos para niños y niñas adscritos a las diferentes modalidades de atención y cuidado del ICBF en la localidad de Fontibón</t>
  </si>
  <si>
    <t>6 meses</t>
  </si>
  <si>
    <t>Entrega de subsidio tipo C para beneficiar adultos mayores en situación de vulnerabilidad.</t>
  </si>
  <si>
    <t>Concurso de Mèritos</t>
  </si>
  <si>
    <t>Suministro de elementos, materiales y equipos con destino a los  colegios  de la localidad de Fontibon</t>
  </si>
  <si>
    <t>Prestación de servicios logísticos, operativos y técnicos para el desarrollo y realización de eventos y estrategias de los diferentes proyectos culturales de la localidad de Fontibon</t>
  </si>
  <si>
    <t>Prestación de servicios logísticos, operativos y técnicos para el desarrollo y realización de eventos y estrategias de los diferentes proyectos deportivos de la localidad de Fontibon</t>
  </si>
  <si>
    <t>8 meses</t>
  </si>
  <si>
    <t>Estructurar y desarrollar el proceso de escuelas de formacion artistica y cultural en la localidad de Fontibon</t>
  </si>
  <si>
    <t>7 meses</t>
  </si>
  <si>
    <t>5 meses</t>
  </si>
  <si>
    <t>3 meses</t>
  </si>
  <si>
    <t xml:space="preserve">Dotación </t>
  </si>
  <si>
    <t>Atención a población vulnerable.</t>
  </si>
  <si>
    <t>Proyecto estratégico 1</t>
  </si>
  <si>
    <t>Atención a población vulnerable - Subsidio C a persona mayor</t>
  </si>
  <si>
    <t>Inversión</t>
  </si>
  <si>
    <t>Obras prioritarias de mitigación o prevención de riesgo.</t>
  </si>
  <si>
    <t xml:space="preserve">Inversión </t>
  </si>
  <si>
    <t>Dotación.</t>
  </si>
  <si>
    <t xml:space="preserve">11 meses </t>
  </si>
  <si>
    <t>8  meses</t>
  </si>
  <si>
    <t>Licitación Pública</t>
  </si>
  <si>
    <t>Licitación pública</t>
  </si>
  <si>
    <t>Contratación Directa</t>
  </si>
  <si>
    <t>inversión</t>
  </si>
  <si>
    <t xml:space="preserve">Licitación Pública </t>
  </si>
  <si>
    <t xml:space="preserve">Contratar por el sistema de precios unitarios fijos sin formula de ajuste la reparacion y adecuaciones locativas  de un (1)  jardín infantíl </t>
  </si>
  <si>
    <t>Desarrollar e implementar estrategias encaminadas a las acciones  para la promoción del buen trato infantil</t>
  </si>
  <si>
    <t>Aunar esfuerzos técnicos, administrativos y financieros para beneficiar a  personas con discapacidad de la localidad de  Fontibón con el otorgamiento de ayudas técnicas, y diseñar e implementar acciones que permitan garantizar la inclusión efectiva y el mejoramiento de la calidad de vida de la población con discapacidad, sus familias y/o cuidadores</t>
  </si>
  <si>
    <t>Realizar la planeacion, organización, coordinacion y ejecucion de las escuelas de formacion deportiva, en el marco  del proyecto 158 " Fontibon terrirorio de oportunidades artisticas, culturales, recreativas y deportivas para todos.</t>
  </si>
  <si>
    <t>Contratar mediante el sistema de precios unitarios fijos  el mantenimiento de la infraestructura fisica, asi como el suministro e instalacion de mobiliario urbano de los parques vecinales y de bolsillo de la Localidad de Fontibon</t>
  </si>
  <si>
    <t>NA</t>
  </si>
  <si>
    <t xml:space="preserve">Concurso de mérito </t>
  </si>
  <si>
    <t>Concurso de méritos</t>
  </si>
  <si>
    <t>Realizar los estudios y diseños para la construcciòn de un CAI en la Localidad de Fontibón</t>
  </si>
  <si>
    <t xml:space="preserve">Licitación pública </t>
  </si>
  <si>
    <t>Desarrollar e implementar acciones que promuevan la convivencia ciudadana en la localidad de Fontibón</t>
  </si>
  <si>
    <t>4 meses</t>
  </si>
  <si>
    <t>Realizar acciones que permitan la Vinculacion  de personas de la localidad a procesos de participaciòn ciudadana  y/o control social.</t>
  </si>
  <si>
    <t>Adecuacion y mantenimiento rutinario y preventivo sin formula de reajuste a salones comunales de la localidad de fontibon de acuerdo con las especificaciones tecnicas requeridas</t>
  </si>
  <si>
    <t xml:space="preserve"> INTERVENTORIA TECNICA, ADMINISTRATIVA, FINANCIERA, SOCIAL, AMBIENTAL Y SISO sin formula de reajuste para la adecuacion y mantenimiento rutinario y preventivo a salones comunales de la localidad de Fontibon, deacuerdo con las especificaciones tecnicas requeridas.</t>
  </si>
  <si>
    <t>Marzo</t>
  </si>
  <si>
    <t>Consultoria que elabore los estudios y diseños para el mantenimiento de jarillones, limpieza y adecuacion del cauce y optimizacion del canal pluvial Hayuelosen el tramo comprendido desde la avenida Ciudad de Cali hasta la desembocadura en el humedad Capellania de la Localidad de Fontibon</t>
  </si>
  <si>
    <t>Febrero</t>
  </si>
  <si>
    <r>
      <t xml:space="preserve">“Prestar los servicios profesionales para la operación, prestación, seguimiento y cumplimiento de los procedimientos administrativos, operativos y programáticos </t>
    </r>
    <r>
      <rPr>
        <sz val="10"/>
        <rFont val="Arial"/>
        <family val="2"/>
      </rPr>
      <t xml:space="preserve">del servicio social Apoyo Económico Tipo C, que contribuyan a la garantía de los derechos de la población mayor en el marco de la Política Pública Social para el Envejecimiento y la Vejez en el Distrito Capital a cargo de la Alcaldía Local”. </t>
    </r>
  </si>
  <si>
    <t>No Certificado de no planta</t>
  </si>
  <si>
    <t>84101604</t>
  </si>
  <si>
    <r>
      <t>“</t>
    </r>
    <r>
      <rPr>
        <sz val="10"/>
        <color indexed="8"/>
        <rFont val="Arial"/>
        <family val="2"/>
      </rPr>
      <t>Prestación de servicios profesionales como responsable social y de seguimiento del proyecto “Atención integral para personas mayores: disminuyendo la discriminación y  segregación socioeconómica”.</t>
    </r>
  </si>
  <si>
    <r>
      <t>“</t>
    </r>
    <r>
      <rPr>
        <sz val="10"/>
        <color indexed="8"/>
        <rFont val="Arial"/>
        <family val="2"/>
      </rPr>
      <t>prestar los servicios técnicos para la operación, seguimiento y cumplimiento de los procesos y procedimientos del servicio social Apoyo para la Seguridad Económica Tipo C, requeridos para el oportuno y adecuado registro, cruce y reporte de  datos en el sistema de información y registro de Beneficiarios–SIRBE, que contribuyan a la garantía de los derechos de la población mayor en el marco de la Política Pública Social para el Envejecimiento y la Vejez en el Distrito Capital a cargo de la Alcaldía Local”.</t>
    </r>
  </si>
  <si>
    <t>Abril</t>
  </si>
  <si>
    <r>
      <t>“</t>
    </r>
    <r>
      <rPr>
        <sz val="10"/>
        <color indexed="18"/>
        <rFont val="Arial"/>
        <family val="2"/>
      </rPr>
      <t>La prestación de servicios profesionales para apoyar el área de gestión del desarrollo local orientada al tema de salud y la población adulto mayor de la localidad de Fontibón”.</t>
    </r>
  </si>
  <si>
    <t>Junio</t>
  </si>
  <si>
    <t>Mayo</t>
  </si>
  <si>
    <r>
      <t>“</t>
    </r>
    <r>
      <rPr>
        <sz val="10"/>
        <color indexed="8"/>
        <rFont val="Arial"/>
        <family val="2"/>
      </rPr>
      <t>Prestaci</t>
    </r>
    <r>
      <rPr>
        <sz val="10"/>
        <rFont val="Arial"/>
        <family val="2"/>
      </rPr>
      <t>ón de servicios profesionales para apoyar el área de Gestión de desarrollo local orientada a los temas deportivos y recreativo”.</t>
    </r>
  </si>
  <si>
    <t>NATALY ARIZA</t>
  </si>
  <si>
    <r>
      <rPr>
        <sz val="10"/>
        <color indexed="8"/>
        <rFont val="Arial"/>
        <family val="2"/>
      </rPr>
      <t>“</t>
    </r>
    <r>
      <rPr>
        <sz val="10"/>
        <rFont val="Arial"/>
        <family val="2"/>
      </rPr>
      <t>Prestación de servicios profesionales para apoyar el área de Gestión del desarrollo local orientada a los temas de recreación y deporte enfocadas en la creación e implementación de escuelas de formación deportiva”.</t>
    </r>
  </si>
  <si>
    <r>
      <t>“</t>
    </r>
    <r>
      <rPr>
        <sz val="9"/>
        <color indexed="8"/>
        <rFont val="Arial"/>
        <family val="2"/>
      </rPr>
      <t xml:space="preserve">Prestar servicios profesionales en Topografía o Ingeniería Civil para realizar el </t>
    </r>
    <r>
      <rPr>
        <sz val="9"/>
        <color indexed="58"/>
        <rFont val="Arial"/>
        <family val="2"/>
      </rPr>
      <t>levantamiento topográfico y plano de loteo de para construcción del expediente de regularización de barrios”</t>
    </r>
  </si>
  <si>
    <t>PENDIENTE</t>
  </si>
  <si>
    <t xml:space="preserve">“Prestación de servicios profesionales para apoyar el área de Gestión del desarrollo local en la ejecución del proyecto “Fontibón, Mejores parques para todos”.  </t>
  </si>
  <si>
    <t>Interventoria, administrativa, fecnica, social y ambiental al contrato de obra cuyo objeto es “ Contratar mediante el sistema de precios unitarios fijos el mantenimiento de la infraestructura fisica, asi como el suministro e instalacion de mobiliario urbano de los parques vecinales y/o bolsillo  de la Localidad de Fontibon", de acuerdo con las especificaciones tecnicas requeridas.</t>
  </si>
  <si>
    <t>Interventoria, administrativa, fecnica, social y ambiental al contrato de obra cuyo objeto es “ Contratar mediante el sistema de precios unitarios fijos las obras de construccion de un parque vecinal y/o bolsillo  de la Localidad de Fontibon", de acuerdo con las especificaciones tecnicas requeridas.</t>
  </si>
  <si>
    <t xml:space="preserve"> Contratar mediante el sistema de precios unitarios fijos las obras de construccion de un parque vecinal y/o bolsillo  de la Localidad de Fontibon", de acuerdo con las especificaciones tecnicas requeridas.</t>
  </si>
  <si>
    <t>IVC</t>
  </si>
  <si>
    <t>11 Meses</t>
  </si>
  <si>
    <t>“Prestar servicios para apoyar jurídicamente la ejecución de las acciones requeridas para el tramite e impulso procesal de las actuaciones contravencionales y/o querrellas que cursen en las inspecciones de Policía de la localidad”.</t>
  </si>
  <si>
    <t>LUZ MERY (EMBARAZADA)</t>
  </si>
  <si>
    <t>9 meses</t>
  </si>
  <si>
    <t>11 meses</t>
  </si>
  <si>
    <r>
      <t>“ Apoyar técnicamente las distintas etapas de los procesos de competencia de las inspecciones de Policía de la localidad, según reparto</t>
    </r>
    <r>
      <rPr>
        <i/>
        <sz val="10"/>
        <color indexed="8"/>
        <rFont val="Arial"/>
        <family val="2"/>
      </rPr>
      <t>”</t>
    </r>
    <r>
      <rPr>
        <sz val="10"/>
        <color indexed="8"/>
        <rFont val="Arial"/>
        <family val="2"/>
      </rPr>
      <t>.</t>
    </r>
  </si>
  <si>
    <t>ESTEBAN BARBOSA</t>
  </si>
  <si>
    <t>PENDIENTE POR DEF SI WILLIAM O CAMBIA</t>
  </si>
  <si>
    <t>“Prestar servicios profesionales en ingeniería para apoyar las actividades técnicas y administrativas propias de la CASA DEL CONSUMIDOR, en el marco del convenio  suscrito entre la Superintendencia de Industria y Comercio y la Alcaldía Local de Fontibón”</t>
  </si>
  <si>
    <t>“Prestar servicios profesionales, para apoyar las actividades propias  del  Área de Gestión Policiva en relación con los procesos de obras, espacios publicos  y establecimientos de comercio, de la Alcaldía Local de Fontibón.”</t>
  </si>
  <si>
    <t>10 Meses</t>
  </si>
  <si>
    <t>EJECUTAR A PRECIOS UNITARIOS Y A MONTO AGOTABLE, LAS ACTIVIDADES NECESARIAS PARA LA EJECUCIÓN DE LAS OBRAS DE CONSERVACIÓN DE LA MALLA VIAL LOCAL E INTERMEDIA, DE LA LOCALIDAD DE FONTIBON</t>
  </si>
  <si>
    <t>“Prestar servicios profesionales como abogado para  la Alcaldía Local de Fontibón.”</t>
  </si>
  <si>
    <t>“Prestar servicios profesionales  para la articulación de acciones, planes y estrategias entre el Fondo de Desarrollo Local de Fontibón y el sector de Zona Franca y Aeropuerto con el fin de impulsar el desarrollo de  proyectos de gran impacto priorizados por el despacho para la localidad de Fontibón.”</t>
  </si>
  <si>
    <r>
      <t>“P</t>
    </r>
    <r>
      <rPr>
        <sz val="10"/>
        <color indexed="8"/>
        <rFont val="Arial"/>
        <family val="2"/>
      </rPr>
      <t>restar  servicios profesionales en temas relacionados con alianzas estratégicas que permitan aportar en gran medida a la imagen institucional con el objetivo de lograr acuerdos estratégicos en pro de desarrollar procesos exitosos para la comunidad de la localidad de Fontibón”</t>
    </r>
  </si>
  <si>
    <t>“Prestar servicios profesionales para apoyar la puesta en marcha de la estrategia de comunicaciones de la Alcaldía Local de Fontibón”.</t>
  </si>
  <si>
    <r>
      <t xml:space="preserve">“Prestar servicios </t>
    </r>
    <r>
      <rPr>
        <sz val="10"/>
        <color indexed="8"/>
        <rFont val="Arial"/>
        <family val="2"/>
      </rPr>
      <t>profesionales para orientar el diseño y la puesta en marcha de la estrategia de comunicaciones de la Alcaldía Local de Fontibón ”.</t>
    </r>
  </si>
  <si>
    <t xml:space="preserve">“Prestar servicios profesionales para ejecutar la estrategia de redes sociales y comunicación digital de la Alcaldía Local de Fontibón”. </t>
  </si>
  <si>
    <t>“Prestar servicios profesionales especializados como abogado del Despacho de la Alcaldía Local de Fontibón.”</t>
  </si>
  <si>
    <r>
      <rPr>
        <sz val="10"/>
        <rFont val="Arial"/>
        <family val="2"/>
      </rPr>
      <t xml:space="preserve"> “Prestar </t>
    </r>
    <r>
      <rPr>
        <sz val="10"/>
        <color indexed="8"/>
        <rFont val="Arial"/>
        <family val="2"/>
      </rPr>
      <t>servicios como profesional especializado  para orientar al despacho en las actividades de revisión, control, seguimiento a los proyectos a cargo de la Alcaldía Local de Fontibón”.</t>
    </r>
  </si>
  <si>
    <r>
      <rPr>
        <sz val="10"/>
        <color indexed="8"/>
        <rFont val="Arial"/>
        <family val="2"/>
      </rPr>
      <t>“Prestar servicios de apoyo a la área de gestión del desarrollo local de La Alcaldía Local de Fontibón”</t>
    </r>
    <r>
      <rPr>
        <sz val="10"/>
        <rFont val="Arial"/>
        <family val="2"/>
      </rPr>
      <t xml:space="preserve">. </t>
    </r>
  </si>
  <si>
    <r>
      <rPr>
        <sz val="10"/>
        <color indexed="8"/>
        <rFont val="Arial"/>
        <family val="2"/>
      </rPr>
      <t>“Prestar servicios de apoyo administrativo al área de gestión del desarrollo local de la Alcaldía Local de Fontibón”</t>
    </r>
    <r>
      <rPr>
        <sz val="10"/>
        <rFont val="Arial"/>
        <family val="2"/>
      </rPr>
      <t xml:space="preserve">. </t>
    </r>
  </si>
  <si>
    <t xml:space="preserve">“Prestar  servicios profesionales para brindar apoyo administrativo a los profesionales encargados del proceso de liquidaciones contractuales”.   </t>
  </si>
  <si>
    <t>“Prestar servicios como profesional para realizar el proceso de liquidaciones de los contratos suscritos por el Fondo de Desarrollo Local de Fontibón”.</t>
  </si>
  <si>
    <t>“Prestar servicios profesionales para apoyar el seguimiento a los proyectos de inversión de la Alcaldía Local de Fontibón.”</t>
  </si>
  <si>
    <t>“Prestar servicios profesionales  para apoyar técnicamente a los responsables e integrantes de los procesos en la implementación de herramientas de gestión, siguiendo los lineamientos metodológicos establecidos por la oficina asesora de planeación de la Secretaria Distrital de Gobierno.”</t>
  </si>
  <si>
    <r>
      <rPr>
        <sz val="10"/>
        <color indexed="8"/>
        <rFont val="Arial"/>
        <family val="2"/>
      </rPr>
      <t>“Prestar servicios de apoyo logistico al área de gestión del desarrollo local de  Fontibón”</t>
    </r>
    <r>
      <rPr>
        <sz val="10"/>
        <rFont val="Arial"/>
        <family val="2"/>
      </rPr>
      <t xml:space="preserve">. </t>
    </r>
  </si>
  <si>
    <t>“Prestar  servicios profesionales realizando  las acciones necesarias, los planes y estrategias para implementación imperativa del Nuevo Marco Normativo de regulación contable pública, mediante la preparación y presentación de información financiera y las Normas para el reconocimiento, medición, revelación y presentación de los Hechos Económicos, de conformidad con las condiciones y obligaciones contenidas en los estudios previos”.</t>
  </si>
  <si>
    <r>
      <rPr>
        <sz val="10"/>
        <rFont val="Arial"/>
        <family val="2"/>
      </rPr>
      <t>“Prestar  servicios Profesionales de apoyo contable en los procesos de causación, sistematización y registros de información contable</t>
    </r>
    <r>
      <rPr>
        <sz val="10"/>
        <color indexed="8"/>
        <rFont val="Arial"/>
        <family val="2"/>
      </rPr>
      <t>”.</t>
    </r>
  </si>
  <si>
    <r>
      <t xml:space="preserve">“Prestar servicios profesionales para el apoyo a la gestión presupuestal del </t>
    </r>
    <r>
      <rPr>
        <sz val="10"/>
        <rFont val="Arial"/>
        <family val="2"/>
      </rPr>
      <t>Fondo de Desarrollo Local”.</t>
    </r>
  </si>
  <si>
    <t xml:space="preserve"> "Prestar servicios de apoyo a las actividades operativas y administrativas de la Junta Administradora Local”.</t>
  </si>
  <si>
    <t xml:space="preserve"> “Prestar servicios profesionales para el apoyo a la administración local en la formulación y seguimiento a los proyectos de inversión y gastos de funcionamiento”.</t>
  </si>
  <si>
    <r>
      <rPr>
        <sz val="10"/>
        <rFont val="Arial"/>
        <family val="2"/>
      </rPr>
      <t xml:space="preserve">“Prestar </t>
    </r>
    <r>
      <rPr>
        <sz val="10"/>
        <color indexed="8"/>
        <rFont val="Arial"/>
        <family val="2"/>
      </rPr>
      <t>servicios de apoyo al almacén  en la verificación y seguimiento a inventarios de comodatos”.</t>
    </r>
  </si>
  <si>
    <r>
      <rPr>
        <sz val="10"/>
        <color indexed="8"/>
        <rFont val="Arial"/>
        <family val="1"/>
      </rPr>
      <t>“Prestar servicios de apoyo  operativo para las actividades relacionadas con el mantenimiento y reparaciones menores de la sede y demás dependencias de la Alcaldía Local de Fontibón.</t>
    </r>
    <r>
      <rPr>
        <sz val="12"/>
        <rFont val="Arial"/>
        <family val="2"/>
      </rPr>
      <t xml:space="preserve">” </t>
    </r>
  </si>
  <si>
    <r>
      <rPr>
        <sz val="10"/>
        <color indexed="8"/>
        <rFont val="Arial"/>
        <family val="2"/>
      </rPr>
      <t>“Prestar servicio</t>
    </r>
    <r>
      <rPr>
        <sz val="10"/>
        <rFont val="Arial"/>
        <family val="2"/>
      </rPr>
      <t>s de apoyo en actividades de seguimiento al mantenimiento de los vehículos del Fondo de Desarrollo Local.”</t>
    </r>
  </si>
  <si>
    <t>“Prestar servicios como auxiliar de apoyo a las actividades correspondientes a temas de malla vial, obras, espacio público e infraestructura para la Alcaldía Local de Fontibón”.</t>
  </si>
  <si>
    <r>
      <rPr>
        <sz val="10"/>
        <rFont val="Arial"/>
        <family val="2"/>
      </rPr>
      <t xml:space="preserve"> </t>
    </r>
    <r>
      <rPr>
        <sz val="10"/>
        <color indexed="8"/>
        <rFont val="Arial"/>
        <family val="2"/>
      </rPr>
      <t>“Prestar</t>
    </r>
    <r>
      <rPr>
        <sz val="10"/>
        <rFont val="Arial"/>
        <family val="2"/>
      </rPr>
      <t xml:space="preserve"> servicios de apoyo a la gestión de la Alcaldía Local de Fontibón en la recepción de correspondencia interna y externa, así como la asignación interna de las solicitudes y/o correspondencia recibida”.</t>
    </r>
  </si>
  <si>
    <t>“Prestar  servicios profesionales especializados para orientar el grupo jurídico de contratación de la Alcaldia Local de Fontibón”.</t>
  </si>
  <si>
    <t>“Prestar servicios profesionales para apoyar jurídicamente los diferentes procesos que requiera adelantar la Alcaldía Local de Fontibón desde las etapas pre contractual, contractual y post contractual.”</t>
  </si>
  <si>
    <t>“Prestar servicios para apoyo a la gestión de expedientes contractuales vigentes y activos a cargo del área de contratación del Fondo de Desarrollo Local de Fontibón”.</t>
  </si>
  <si>
    <r>
      <rPr>
        <sz val="10"/>
        <rFont val="Arial"/>
        <family val="2"/>
      </rPr>
      <t>“P</t>
    </r>
    <r>
      <rPr>
        <sz val="10"/>
        <color indexed="58"/>
        <rFont val="Arial"/>
        <family val="2"/>
      </rPr>
      <t>restar  servicios técnicos orientados a temas de plataforma y sistemas de información para el reporte y publicidad de los  procesos contractuales del Fondo de desarrollo Local de Fontibón</t>
    </r>
    <r>
      <rPr>
        <sz val="10"/>
        <rFont val="Arial"/>
        <family val="2"/>
      </rPr>
      <t>”</t>
    </r>
  </si>
  <si>
    <t>"Prestar servicios profesionales para brindar el apoyo al área de gestión del desarrollo local en los temas sociales desarrollados en la localidad de Fontibón”.</t>
  </si>
  <si>
    <t>“Prestar servicios Profesionales para apoyar la formulación, ejecución y seguimiento, mejora continua de  las herramientas que conforman la Gestión Ambiental Institucional de la Alcaldía Local”.</t>
  </si>
  <si>
    <t>“Prestar servicios para el apoyo en la conducción de vehículos al servicio de la Alcaldía Local de Fontibón”.</t>
  </si>
  <si>
    <t xml:space="preserve"> “Prestar servicios para apoyar las labores de notificación de correspondencia de la Alcaldía Local de Fontibón”.</t>
  </si>
  <si>
    <t>“Prestar servicios como  profesional para apoyar el área del  desarrollo local, orientado a la Prevención de violencias y promoción del buen trato”</t>
  </si>
  <si>
    <t>“Prestar  servicios Profesionales para la operación del proyecto Punto Vive Digital de la localidad de fontibon".</t>
  </si>
  <si>
    <t>“prestar  servicios profesionales como administrador de voz y datos y demás infraestructura tecnológica en la alcaldía local de Fontibón”</t>
  </si>
  <si>
    <t>10 meses</t>
  </si>
  <si>
    <t>“Prestar servicios profesionales para apoyar el fortalecimiento de la gestión local de riesgo y cambio climático en el marco del sistema distrital de Gestión de riesgos y cambio Climático DSGR-CC”.</t>
  </si>
  <si>
    <r>
      <rPr>
        <sz val="10"/>
        <color indexed="8"/>
        <rFont val="Arial"/>
        <family val="2"/>
      </rPr>
      <t>“Prestar servicios para el apoyo de las actividades relacionadas con la implementación del Plan Integral de Gestión Ambiental (PIGA) de la Alcaldía Local de Fontibón”</t>
    </r>
    <r>
      <rPr>
        <sz val="10"/>
        <rFont val="Arial"/>
        <family val="2"/>
      </rPr>
      <t xml:space="preserve">. </t>
    </r>
  </si>
  <si>
    <t>EDITH GRACIELA AMORTEGUI</t>
  </si>
  <si>
    <t>“Prestar servicios para el apoyo de actividades de gestión documental siguiendo las normas archivísticas”.</t>
  </si>
  <si>
    <t>“Prestar servicios profesionales para brindar apoyo al almacén en la proyección, seguimiento y apoyo a la supervisión de comodatos”.</t>
  </si>
  <si>
    <r>
      <t>“Prestar</t>
    </r>
    <r>
      <rPr>
        <sz val="10"/>
        <color indexed="8"/>
        <rFont val="Arial"/>
        <family val="2"/>
      </rPr>
      <t xml:space="preserve"> servicios como apoyo administrativo a la gestión relacionada con el cobro de obligaciones en el Área de gestión policiva de La Alcaldía Local de Fontibón.”.</t>
    </r>
  </si>
  <si>
    <r>
      <t>“Prestar</t>
    </r>
    <r>
      <rPr>
        <sz val="10"/>
        <color indexed="8"/>
        <rFont val="Arial"/>
        <family val="2"/>
      </rPr>
      <t xml:space="preserve"> servicios de apoyo administrativo para el control, clasificación, y tramite de derechos de Petición para el Área de gestión policiva de La Alcaldía Local de Fontibón”.</t>
    </r>
  </si>
  <si>
    <t>“Prestar servicios profesionales, como abogado apoyando la gestión de las actuaciones de control para el Área de Gestión Policiva  de la Alcaldía Local de Fontibón.”</t>
  </si>
  <si>
    <r>
      <rPr>
        <i/>
        <sz val="10"/>
        <rFont val="Arial"/>
        <family val="2"/>
      </rPr>
      <t>“Prestar</t>
    </r>
    <r>
      <rPr>
        <sz val="10"/>
        <rFont val="Arial"/>
        <family val="2"/>
      </rPr>
      <t xml:space="preserve"> servicios como profesional de apoyo a la gestión relacionada con el espacio público, establecimientos de comercio y las acciones operativas para el control ambiental para el Área de Gestión Policiva de la Alcaldía Local de Fontibón</t>
    </r>
    <r>
      <rPr>
        <i/>
        <sz val="10"/>
        <rFont val="Arial"/>
        <family val="2"/>
      </rPr>
      <t>”.</t>
    </r>
  </si>
  <si>
    <r>
      <rPr>
        <sz val="10"/>
        <color indexed="8"/>
        <rFont val="Arial"/>
        <family val="2"/>
      </rPr>
      <t>“</t>
    </r>
    <r>
      <rPr>
        <sz val="10"/>
        <color indexed="18"/>
        <rFont val="Arial"/>
        <family val="2"/>
      </rPr>
      <t>Prestar  servicios como auxiliar, con el fin de hacer levantamiento físico real de los expedientes administrativos, apoyar documental y archivísticamente el trámite de actuaciones administrativas en materia de establecimientos de comercio, obras, urbanismo y espacio público  en el Area de Gestion Policiva de la Alcaldía Local de Fontibón”.</t>
    </r>
  </si>
  <si>
    <t>“Apoyar las labores de entrega y recibo de las comunicaciones emitidas  por las Inspecciones de Policía de la Localidad”.</t>
  </si>
  <si>
    <t>“ Apoyo en los procesos de cobro persuasivo de las obligaciones claras, expresas y actualmente exigibles, por concepto de multas impuestas por el Área de Gestión Policiva.”</t>
  </si>
  <si>
    <t>Octubre</t>
  </si>
  <si>
    <t>Prestar servicios como auxiliar que apoye la digitalizacion y subida al aplicativo SI ACTUA para el area de Gestion Policiva de la Alcaldia Local de Fontibon</t>
  </si>
  <si>
    <t xml:space="preserve"> NUEVO</t>
  </si>
  <si>
    <r>
      <t xml:space="preserve"> “Prestar</t>
    </r>
    <r>
      <rPr>
        <sz val="10"/>
        <rFont val="Arial"/>
        <family val="2"/>
      </rPr>
      <t xml:space="preserve"> servicios como profesional que desarrolle actividades de apoyo, formulación, seguimiento y acompañamiento técnico en obras e infraestructura en la localidad de Fontibón”.</t>
    </r>
  </si>
  <si>
    <r>
      <t>“</t>
    </r>
    <r>
      <rPr>
        <sz val="10"/>
        <rFont val="Arial"/>
        <family val="2"/>
      </rPr>
      <t xml:space="preserve">Prestar servicios profesionales especializados para apoyar el área de Gestión de desarrollo local en la ejecución del proyecto “Fontibón, Mejor movilidad para todos”.  </t>
    </r>
  </si>
  <si>
    <t>EJECUTAR A PRECIOS UNITARIOS Y A MONTO AGOTABLE, LAS ACTIVIDADES NECESARIAS PARA LA EJECUCIÓN DE LAS OBRAS DE CONSTRUCCION DE LA MALLA VIAL LOCAL E INTERMEDIA, DE LA LOCALIDAD DE FONTIBON</t>
  </si>
  <si>
    <t>Realizar la interventoria tecnica, administrativa, financiera, ambiental, legal y social a monto fijo durante el plazo de ejecucion del contrato resultante del proceso cuyo objeto es “ EJECUTAR A PRECIOS UNITARIOS Y A MONTO AGOTABLE, LAS ACTIVIDADES NECESARIAS PARA LA EJECUCIÓN DE LAS OBRAS DE CONSTRUCCION DE LA MALLA VIAL LOCAL E INTERMEDIA, DE LA LOCALIDAD DE FONTIBON</t>
  </si>
  <si>
    <t>259-261</t>
  </si>
  <si>
    <t>260-262</t>
  </si>
  <si>
    <t xml:space="preserve">“Prestar servicios de apoyo para organizar el personal y las acciones que se requieran en el desarrollo de las actividades relativas a recuperación y embellecimiento del espacio publico que tenga a cargo el Fondo de Desarrollo Local de Fontibón”. </t>
  </si>
  <si>
    <t xml:space="preserve">“Prestar servicios de apoyo logístico que se requieren en el desarrollo de las actividades relativas a recuperación y embellecimiento del espacio publico”. </t>
  </si>
  <si>
    <r>
      <t xml:space="preserve"> “Prestar </t>
    </r>
    <r>
      <rPr>
        <sz val="10"/>
        <color indexed="8"/>
        <rFont val="Arial"/>
        <family val="2"/>
      </rPr>
      <t>servicios como profesional que desarrolle actividades de apoyo, formulación, seguimiento y acompañamiento técnico en obras e infraestructura en la localidad de Fontibón”.</t>
    </r>
  </si>
  <si>
    <t>Prestar servicios de apoyo a la gestión en la conducción  de vehículos y maquinaria al servicio de la Alcaldía local de Fontibón”.</t>
  </si>
  <si>
    <t>Realizar la interventoria tecnica, administrativa, financiera, ambiental, legal y social a monto fijo durante el plazo de ejecucion del contrato resultante del proceso cuyo objeto es “EJECUTAR A PRECIOS UNITARIOS Y A MONTO AGOTABLE, LAS ACTIVIDADES NECESARIAS PARA LA EJECUCIÓN DE LAS OBRAS DE CONSERVACIÓN DE LA MALLA VIAL LOCAL E INTERMEDIA, DE LA LOCALIDAD DE FONTIBON</t>
  </si>
  <si>
    <r>
      <t>“</t>
    </r>
    <r>
      <rPr>
        <sz val="10"/>
        <color indexed="8"/>
        <rFont val="Arial"/>
        <family val="2"/>
      </rPr>
      <t>Prestar  servicios profesionales para apoyar el área de Gestión de desarrollo local en temas relacionados con el proyecto de dotación de equipos para seguridad. ”.</t>
    </r>
  </si>
  <si>
    <r>
      <rPr>
        <sz val="10"/>
        <color indexed="8"/>
        <rFont val="Arial"/>
        <family val="2"/>
      </rPr>
      <t xml:space="preserve">“Prestar  servicios </t>
    </r>
    <r>
      <rPr>
        <sz val="10"/>
        <rFont val="Arial"/>
        <family val="2"/>
      </rPr>
      <t>profesionales para el desarrollo de actividades orientadas a la implementación del proyecto estratégico del sector de Seguridad y Convivencia de la Alcaldía Local de Fontibón”.</t>
    </r>
  </si>
  <si>
    <t>adquisición del sistema de video vigilancia del Distrito a través del Instrumento de Agregación de Demanda.</t>
  </si>
  <si>
    <t>Colombia Compra- Agregacion a la demanda</t>
  </si>
  <si>
    <t>Inversion</t>
  </si>
  <si>
    <t>Marlon</t>
  </si>
  <si>
    <t>266-267-268</t>
  </si>
  <si>
    <t xml:space="preserve">Enero </t>
  </si>
  <si>
    <t>Ejecutar acciones de renaturalizacion y eco-urbanismo en espacio publico en la localidad de Fontibon</t>
  </si>
  <si>
    <t>“Apoyar la Alcalde(sa) Local en la promoción, acompañamiento, coordinación y atención de las instancias de coordinación interinstitucionales y las instancias de participación locales, así como los procesos comunitarios en la localidad.</t>
  </si>
  <si>
    <t>272-273</t>
  </si>
  <si>
    <r>
      <rPr>
        <sz val="10"/>
        <rFont val="Arial"/>
        <family val="2"/>
      </rPr>
      <t xml:space="preserve">“Prestar servicios como profesional que desarrolle actividades de formulación y seguimiento a los proyectos  relacionados con instancias de participación, </t>
    </r>
    <r>
      <rPr>
        <sz val="10"/>
        <color indexed="8"/>
        <rFont val="Arial"/>
        <family val="2"/>
      </rPr>
      <t>para la Alcaldía Local de Fontibón</t>
    </r>
    <r>
      <rPr>
        <sz val="10"/>
        <rFont val="Arial"/>
        <family val="2"/>
      </rPr>
      <t>”.</t>
    </r>
  </si>
  <si>
    <t>Licitaciòn</t>
  </si>
  <si>
    <t>Diego Maldonado, 2670114 ext 114.  diego.maldonado@gobiernobogota.gov.co</t>
  </si>
  <si>
    <t xml:space="preserve">Suministrar toner, tintas e insumos para impresoras en las diferentes dependencias de la Alcaldia Local de Fontibon, Inspeccion de Policia y la Junta Administradora Local. </t>
  </si>
  <si>
    <t xml:space="preserve">Mayo </t>
  </si>
  <si>
    <t>7 Meses</t>
  </si>
  <si>
    <t>Selecciòn Abreviada, AMP</t>
  </si>
  <si>
    <t>Funcionamiento</t>
  </si>
  <si>
    <t xml:space="preserve">Adquisicion de aire acondicionado tipo presición con garantía en repuestos para el cuarto de comunicaciones de la Antigua Sede de la Alcaldía Local de Fontibon, y mantenimiento de la nueva sede. </t>
  </si>
  <si>
    <t xml:space="preserve">Abril </t>
  </si>
  <si>
    <t xml:space="preserve">Mínima cuantía </t>
  </si>
  <si>
    <t>Combustibles Lubricantes y Llantas</t>
  </si>
  <si>
    <t>Compra de combustible</t>
  </si>
  <si>
    <t>8 Meses</t>
  </si>
  <si>
    <t>Materiales y Suministros</t>
  </si>
  <si>
    <t>Papelerìa e insumos  de oficina.</t>
  </si>
  <si>
    <t>Selección Abreviada AMP</t>
  </si>
  <si>
    <t>Papelería para archivo (Para los funcionarios de Archivo y Almacén)</t>
  </si>
  <si>
    <t>Julio</t>
  </si>
  <si>
    <t>2 Meses</t>
  </si>
  <si>
    <t>Mìnima cuantìa</t>
  </si>
  <si>
    <t>HIGIENE Y SEGURIDAD INDUSTRIAL -Dando cumplimiento a la normatividad vigente, se debe realizar actualización/reparación de elementos para prevención y atención de riesgos,  compra y recarga de los diferentes extintores a cargo del FDLF para la diferentes puntos de la Alcaldia Local de Fontibon</t>
  </si>
  <si>
    <t xml:space="preserve">12 Meses </t>
  </si>
  <si>
    <t>Compra de Equipo</t>
  </si>
  <si>
    <t xml:space="preserve">Adquisicion 1 Scanner, 1 Cámara  de video profesional HD, 1 camara fotografica, 5 Video beam </t>
  </si>
  <si>
    <t>3 Meses</t>
  </si>
  <si>
    <t>Arrendamiento bodega Y parqueadero (bodega diferentes elementos y vehículos maquinaria pesada)</t>
  </si>
  <si>
    <t>Correo Postal</t>
  </si>
  <si>
    <t>Septiembre</t>
  </si>
  <si>
    <t>Arrendamiento fotocopiadora (Incluye el uso de la fotocopiadora, mantenimiento e insumos consumibles.)</t>
  </si>
  <si>
    <t xml:space="preserve">Marzo </t>
  </si>
  <si>
    <t>Servicio integral de aseo y cafeteria con suministro de mano de obra e insumos, además el  préstamo de maquinaria y utensilios necesarios, para la alcaldia local de fontibon,</t>
  </si>
  <si>
    <t xml:space="preserve">Selecciòn Abreviada </t>
  </si>
  <si>
    <t>Prestar el servicio de vigilancia   y seguridad privada las 24 horas del día los 7 dias a la semana, para los predios de propiedad y en arrendamiento que se encuentren a nombre del Fondo de Desarrollo Local de Fontibón, así como velar por la seguridad de las personas y la custodia de los bienes muebles y enseres que se encuentren dentro de dichos predios</t>
  </si>
  <si>
    <t>Matenimiento Preventivo y Correctivo del ascensor Sede Nueva FDLF (Cada 4 meses)</t>
  </si>
  <si>
    <t xml:space="preserve">Mínima Cuantía </t>
  </si>
  <si>
    <t>Suministrar los bienes, materiales y elementos de ferreteria necesarios para realizar las adecuaciones o las mejoreas de tipo locativo de los bienes inmuebles y muebles a cargo del fondo de Desarrollo Local.</t>
  </si>
  <si>
    <t>Prestar el servicio de mantenimiento preventivo y correctivo de la maquinaria, vehículos pesados y livianos de  propiedad, guarda y/o tenencia del FDLF con suministro de repuestos, insumos y mano de obra.</t>
  </si>
  <si>
    <t>Mantenimiento mensual preventivo y correctivo para la totalidad de los equipos integrantes del sistema de red interna.</t>
  </si>
  <si>
    <t>Mantenimiento correctivo y preventivo de  micrófonos y equipo de sonido y grabación.</t>
  </si>
  <si>
    <t>Adquisición de servidores (Almacenamiento), licencias por un año de Firewall,  configuración e instalación y soporte por una año para Telefonia IP.Aparato Telefónico tipo SLT</t>
  </si>
  <si>
    <t xml:space="preserve">Selección Abreviada de Menor Cuantía </t>
  </si>
  <si>
    <t>Mantenimiento preventivo, predictivo y correctivo de equipos equipos de digitalización, impresión y computo, para el FDLF y JAL, con bolsa de repuestos</t>
  </si>
  <si>
    <t xml:space="preserve">5 meses </t>
  </si>
  <si>
    <t>Actualización de licencias office 365 por 1 año de vigencia, de acuerdo a la extensión de servicio para el Fondo de Desarrollo Local y la JAL</t>
  </si>
  <si>
    <t xml:space="preserve">Instalación y  administración de puntos wifi para la Alcaldía Local de Fontibon y la JAL, con soporte de un año </t>
  </si>
  <si>
    <t>Seguros Entidad</t>
  </si>
  <si>
    <t xml:space="preserve">Selección Abreviada de Menor Cuantía - Acuerdo Marco </t>
  </si>
  <si>
    <t>Suministro de la Poliza de Vida grupo de ediles de la localidad de Fontibon con una vigencia no inferior a 365 dia, expedidas por compañias de seguros generales y/o de vida legalmente constituidas en Colombia</t>
  </si>
  <si>
    <t xml:space="preserve">Minima cuantia </t>
  </si>
  <si>
    <t>Seguros Salud Ediles</t>
  </si>
  <si>
    <t>Servicio de Energía</t>
  </si>
  <si>
    <t>Servicio de Acueducto y Alcantarillado</t>
  </si>
  <si>
    <t>Servicio de Aseo</t>
  </si>
  <si>
    <t>Servicio de Teléfono</t>
  </si>
  <si>
    <t xml:space="preserve">Servicio de Gas </t>
  </si>
  <si>
    <t>CONTRATAR EL SUMINISTRO DE REFRIGERIOS PARA LAS ACTIVIDADES DE LA ALCALDÍA LOCAL DE FONTIBÓN - FONDO DE DESARROLLO LOCAL DE FONTIBON</t>
  </si>
  <si>
    <t>Eventos oficiales (Se trata de una Bolsa en la que se incluye Carpas, Tarima, Sonido, Sillas, Mesas, Vallas, Muro de Contención, Apoyo Logístico y demás bienes y/o servicios que puedan requerirse al momento de realizar el montaje de un evento protocolario)</t>
  </si>
  <si>
    <t xml:space="preserve">Información </t>
  </si>
  <si>
    <t>Impresión de piezas comunicativas</t>
  </si>
  <si>
    <t>Diego Oviedo, 2370114, ext 105.  diego.oviedo@gobiernobogota.gov.co</t>
  </si>
  <si>
    <t>Fontibón TV</t>
  </si>
  <si>
    <t>Incendio y anexos, sustracción, todo riesgo sustracción, corriente débil, rotura de maquinaria, responsabilidad civil extracontractual, todo riesgo contratista, responsabilidad civil servidores públicos.</t>
  </si>
  <si>
    <t xml:space="preserve"> SOAT.</t>
  </si>
  <si>
    <t xml:space="preserve">Acuerdo Marco </t>
  </si>
  <si>
    <t>imágenes en vias de uso público</t>
  </si>
  <si>
    <t xml:space="preserve">Publicidad </t>
  </si>
  <si>
    <t>Medios masivos de comunicación e imagen institucional.</t>
  </si>
  <si>
    <t xml:space="preserve">Selección abrevida </t>
  </si>
  <si>
    <t xml:space="preserve">Publicidad en redes sociales </t>
  </si>
  <si>
    <t xml:space="preserve">Selección Abrevidad </t>
  </si>
  <si>
    <t xml:space="preserve">Impuestos, tasas contribuciones derechos y multas </t>
  </si>
  <si>
    <t>Enero- Diciembre</t>
  </si>
  <si>
    <t>Impuestos</t>
  </si>
  <si>
    <t>Prestar servicios tecnicos para el desarrollo de actividades orientadas a la implementacion del proyecto estrategico del sector de seguridad y convivencia de la Alcaldia Local de Fontibon</t>
  </si>
  <si>
    <t>PATRICIA PEREZ</t>
  </si>
  <si>
    <t xml:space="preserve">Julio </t>
  </si>
  <si>
    <t>5 meses y 15 dias</t>
  </si>
  <si>
    <t>Licitacion</t>
  </si>
  <si>
    <t>Contratos de prestacion de servicios profesionales y de apoyo a la gestion para ejercer inspeccion vigilancia y control de acuerdo a la competencias de la alcaldia local de Fontibon</t>
  </si>
  <si>
    <t>Contratos de prestacion de servicios profesionales y de apoyo a la gestion para el fortalecimiento de la capacidad institucional de la alcaldia local de Fontibon</t>
  </si>
  <si>
    <t>Mantenimiento y mejora constante de la apliación Fonti App</t>
  </si>
  <si>
    <t>Enero 09 de 2018</t>
  </si>
  <si>
    <t>NUMERO DE CONTRATO</t>
  </si>
  <si>
    <t>MARCO ANTONIO</t>
  </si>
  <si>
    <t>OSCAR CONTRERAS</t>
  </si>
  <si>
    <t>JUAN CARLOS GONZALEZ</t>
  </si>
  <si>
    <t>ANDREA GONZALEZ</t>
  </si>
  <si>
    <t>FREDY HERRERA</t>
  </si>
  <si>
    <t>CARLOS ULCUE</t>
  </si>
  <si>
    <t>JORDAN</t>
  </si>
  <si>
    <t>SONIA BAQUERO</t>
  </si>
  <si>
    <t>ALEXANDER HERNANDEZ</t>
  </si>
  <si>
    <t>MICHAEL</t>
  </si>
  <si>
    <t>STIVEN LAVERDE</t>
  </si>
  <si>
    <t>JAIR BUSTOS</t>
  </si>
  <si>
    <t>JORGE MURCIA</t>
  </si>
  <si>
    <t>ANGEL GUZMAN</t>
  </si>
  <si>
    <t xml:space="preserve">YOLI MILDRED </t>
  </si>
  <si>
    <t>SERGIO VILLEGAS</t>
  </si>
  <si>
    <t>MARLON GONZALEZ</t>
  </si>
  <si>
    <t>CAMILA BAQUERO</t>
  </si>
  <si>
    <t>CARLOS SORZA</t>
  </si>
  <si>
    <t>EDISSON RIAÑO</t>
  </si>
  <si>
    <t>DUDLEY JOHANNA PALACIOS</t>
  </si>
  <si>
    <t>MAURICIO SANTANDER</t>
  </si>
  <si>
    <t>ALVARO ALEXIS MEDINA</t>
  </si>
  <si>
    <t>ELIZABETH HERRERA</t>
  </si>
  <si>
    <t>JULIAN RUEDA</t>
  </si>
  <si>
    <t>DANIEL CAMILO CABRALES</t>
  </si>
  <si>
    <t>ALEXANDER OLIVERA</t>
  </si>
  <si>
    <t>DANIEL SUAREZ</t>
  </si>
  <si>
    <t>FRANCISCO CORREDOR</t>
  </si>
  <si>
    <t>SONIA PRIETO</t>
  </si>
  <si>
    <t>ALEJANDRO MAYA</t>
  </si>
  <si>
    <t>NOEL LINARES</t>
  </si>
  <si>
    <t>LUIS CARLOS ABADIA</t>
  </si>
  <si>
    <t>YOLANDA CAÑIZALES</t>
  </si>
  <si>
    <t>ERIKA SALAZAR DUQUE</t>
  </si>
  <si>
    <t>EDGAR CARDOZO</t>
  </si>
  <si>
    <t>SANDRA LILIANA CHAMORRO</t>
  </si>
  <si>
    <t>JULIAN SEGURA-DAVID MALAVER CASTAÑEDA</t>
  </si>
  <si>
    <t>ANGELA ROCIO CARVAJAL</t>
  </si>
  <si>
    <t>ANA MARIA NOSSA</t>
  </si>
  <si>
    <t>EDUARDO PARIS</t>
  </si>
  <si>
    <t>WILLAM EDUARDO BORDA</t>
  </si>
  <si>
    <t>Prestar sus servicios como tecnico de apoyo administrativo en la alcaldia Local de Fontibon</t>
  </si>
  <si>
    <t>Prestar servicios profesionales para brindar el apoyo al area de Gestion del Desarrollo Local en los temas sociales desarrollados en la Localidad de Fontibon</t>
  </si>
  <si>
    <t>EDISON RIAÑO</t>
  </si>
  <si>
    <t>11 meses y 10 dias</t>
  </si>
  <si>
    <t>Prestar servicios como profesional para apoyar el area de gestion de Desarrollo Local- Planeacion</t>
  </si>
  <si>
    <t>PADRE RAMON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</si>
</sst>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(&quot;$ &quot;* #,##0_);_(&quot;$ &quot;* \(#,##0\);_(&quot;$ &quot;* \-??_);_(@_)"/>
    <numFmt numFmtId="171" formatCode="[$$-240A]\ #,##0"/>
    <numFmt numFmtId="172" formatCode="dd/mm/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[$$-240A]\ #,##0.0"/>
    <numFmt numFmtId="178" formatCode="[$$-240A]\ #,##0.00"/>
    <numFmt numFmtId="179" formatCode="[$-240A]dddd\,\ d\ &quot;de&quot;\ mmmm\ &quot;de&quot;\ yyyy"/>
    <numFmt numFmtId="180" formatCode="[$-240A]h:mm:ss\ AM/PM"/>
  </numFmts>
  <fonts count="76">
    <font>
      <sz val="11"/>
      <color indexed="56"/>
      <name val="Calibri"/>
      <family val="2"/>
    </font>
    <font>
      <sz val="10"/>
      <name val="Arial"/>
      <family val="0"/>
    </font>
    <font>
      <sz val="11"/>
      <color indexed="22"/>
      <name val="Calibri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b/>
      <sz val="12"/>
      <color indexed="56"/>
      <name val="Arial Narrow"/>
      <family val="2"/>
    </font>
    <font>
      <sz val="12"/>
      <color indexed="56"/>
      <name val="Arial Narrow"/>
      <family val="2"/>
    </font>
    <font>
      <b/>
      <sz val="10"/>
      <color indexed="10"/>
      <name val="Arial"/>
      <family val="2"/>
    </font>
    <font>
      <b/>
      <u val="single"/>
      <sz val="10"/>
      <color indexed="56"/>
      <name val="Arial"/>
      <family val="2"/>
    </font>
    <font>
      <b/>
      <u val="single"/>
      <sz val="9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6"/>
      <name val="Arial"/>
      <family val="2"/>
    </font>
    <font>
      <sz val="10"/>
      <color indexed="8"/>
      <name val="Arial"/>
      <family val="2"/>
    </font>
    <font>
      <sz val="10"/>
      <color indexed="18"/>
      <name val="Arial"/>
      <family val="2"/>
    </font>
    <font>
      <sz val="12"/>
      <name val="Arial"/>
      <family val="2"/>
    </font>
    <font>
      <sz val="10"/>
      <color indexed="5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2"/>
      <color indexed="58"/>
      <name val="Arial Narrow"/>
      <family val="2"/>
    </font>
    <font>
      <sz val="10"/>
      <color indexed="58"/>
      <name val="Arial Narrow"/>
      <family val="2"/>
    </font>
    <font>
      <sz val="9"/>
      <color indexed="8"/>
      <name val="Arial"/>
      <family val="2"/>
    </font>
    <font>
      <sz val="9"/>
      <color indexed="58"/>
      <name val="Arial"/>
      <family val="2"/>
    </font>
    <font>
      <sz val="9"/>
      <color indexed="58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sz val="10"/>
      <color indexed="58"/>
      <name val="Calibri"/>
      <family val="2"/>
    </font>
    <font>
      <sz val="9"/>
      <color indexed="56"/>
      <name val="Arial"/>
      <family val="2"/>
    </font>
    <font>
      <sz val="12"/>
      <name val="Arial Narrow"/>
      <family val="2"/>
    </font>
    <font>
      <sz val="10"/>
      <color indexed="56"/>
      <name val="Calibri"/>
      <family val="2"/>
    </font>
    <font>
      <sz val="10.5"/>
      <color indexed="58"/>
      <name val="Arial Narrow"/>
      <family val="2"/>
    </font>
    <font>
      <b/>
      <sz val="9"/>
      <name val="Tahoma"/>
      <family val="2"/>
    </font>
    <font>
      <sz val="9"/>
      <name val="Tahom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libri Light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6"/>
      </left>
      <right style="medium">
        <color indexed="56"/>
      </right>
      <top style="medium">
        <color indexed="56"/>
      </top>
      <bottom style="thin">
        <color indexed="56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6"/>
      </left>
      <right style="medium">
        <color indexed="56"/>
      </right>
      <top style="thin">
        <color indexed="56"/>
      </top>
      <bottom style="thin">
        <color indexed="56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medium">
        <color indexed="5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58"/>
      </bottom>
    </border>
    <border>
      <left style="hair">
        <color indexed="58"/>
      </left>
      <right style="hair">
        <color indexed="58"/>
      </right>
      <top>
        <color indexed="63"/>
      </top>
      <bottom>
        <color indexed="63"/>
      </bottom>
    </border>
    <border>
      <left style="hair">
        <color indexed="5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58"/>
      </right>
      <top>
        <color indexed="63"/>
      </top>
      <bottom>
        <color indexed="63"/>
      </bottom>
    </border>
    <border>
      <left style="hair">
        <color indexed="58"/>
      </left>
      <right style="hair">
        <color indexed="58"/>
      </right>
      <top style="hair">
        <color indexed="58"/>
      </top>
      <bottom>
        <color indexed="63"/>
      </bottom>
    </border>
    <border>
      <left>
        <color indexed="63"/>
      </left>
      <right style="hair">
        <color indexed="58"/>
      </right>
      <top style="hair">
        <color indexed="58"/>
      </top>
      <bottom style="hair">
        <color indexed="58"/>
      </bottom>
    </border>
    <border>
      <left style="hair">
        <color indexed="58"/>
      </left>
      <right>
        <color indexed="63"/>
      </right>
      <top style="hair">
        <color indexed="58"/>
      </top>
      <bottom style="hair">
        <color indexed="5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4" fillId="29" borderId="1" applyNumberFormat="0" applyAlignment="0" applyProtection="0"/>
    <xf numFmtId="0" fontId="6" fillId="0" borderId="0" applyBorder="0" applyProtection="0">
      <alignment/>
    </xf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67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68" fillId="21" borderId="6" applyNumberFormat="0" applyAlignment="0" applyProtection="0"/>
    <xf numFmtId="0" fontId="2" fillId="33" borderId="0" applyBorder="0" applyProtection="0">
      <alignment/>
    </xf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3" fillId="0" borderId="8" applyNumberFormat="0" applyFill="0" applyAlignment="0" applyProtection="0"/>
    <xf numFmtId="0" fontId="73" fillId="0" borderId="9" applyNumberFormat="0" applyFill="0" applyAlignment="0" applyProtection="0"/>
  </cellStyleXfs>
  <cellXfs count="157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3" xfId="46" applyFont="1" applyBorder="1" applyAlignment="1" applyProtection="1">
      <alignment horizontal="center" vertical="center" wrapText="1"/>
      <protection/>
    </xf>
    <xf numFmtId="0" fontId="5" fillId="0" borderId="0" xfId="46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70" fontId="3" fillId="0" borderId="14" xfId="0" applyNumberFormat="1" applyFont="1" applyBorder="1" applyAlignment="1">
      <alignment horizontal="center" vertical="center" wrapText="1"/>
    </xf>
    <xf numFmtId="170" fontId="3" fillId="0" borderId="0" xfId="0" applyNumberFormat="1" applyFont="1" applyBorder="1" applyAlignment="1">
      <alignment horizontal="center" vertical="center" wrapText="1"/>
    </xf>
    <xf numFmtId="17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4" fontId="3" fillId="0" borderId="16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71" fontId="3" fillId="0" borderId="0" xfId="0" applyNumberFormat="1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1" fillId="34" borderId="17" xfId="57" applyFont="1" applyFill="1" applyBorder="1" applyAlignment="1" applyProtection="1">
      <alignment horizontal="center" vertical="center" wrapText="1"/>
      <protection/>
    </xf>
    <xf numFmtId="0" fontId="12" fillId="34" borderId="17" xfId="57" applyFont="1" applyFill="1" applyBorder="1" applyAlignment="1" applyProtection="1">
      <alignment horizontal="center" vertical="center" wrapText="1"/>
      <protection/>
    </xf>
    <xf numFmtId="0" fontId="13" fillId="34" borderId="17" xfId="57" applyFont="1" applyFill="1" applyBorder="1" applyAlignment="1" applyProtection="1">
      <alignment horizontal="center" vertical="center" wrapText="1"/>
      <protection/>
    </xf>
    <xf numFmtId="171" fontId="12" fillId="34" borderId="17" xfId="57" applyNumberFormat="1" applyFont="1" applyFill="1" applyBorder="1" applyAlignment="1" applyProtection="1">
      <alignment horizontal="center" vertical="center" wrapText="1"/>
      <protection/>
    </xf>
    <xf numFmtId="0" fontId="14" fillId="34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71" fontId="3" fillId="0" borderId="17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Fill="1" applyAlignment="1">
      <alignment horizontal="center" vertical="center" wrapText="1"/>
    </xf>
    <xf numFmtId="171" fontId="3" fillId="0" borderId="0" xfId="0" applyNumberFormat="1" applyFont="1" applyFill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171" fontId="1" fillId="0" borderId="0" xfId="55" applyNumberFormat="1" applyFill="1" applyAlignment="1">
      <alignment horizontal="center" vertical="center"/>
    </xf>
    <xf numFmtId="43" fontId="1" fillId="0" borderId="0" xfId="49" applyFill="1" applyAlignment="1">
      <alignment horizontal="center" vertical="center"/>
    </xf>
    <xf numFmtId="171" fontId="1" fillId="0" borderId="0" xfId="49" applyNumberFormat="1" applyFill="1" applyAlignment="1">
      <alignment horizontal="center" vertical="center"/>
    </xf>
    <xf numFmtId="0" fontId="3" fillId="0" borderId="20" xfId="0" applyFont="1" applyFill="1" applyBorder="1" applyAlignment="1">
      <alignment horizontal="left" vertical="center"/>
    </xf>
    <xf numFmtId="0" fontId="21" fillId="0" borderId="18" xfId="0" applyFont="1" applyFill="1" applyBorder="1" applyAlignment="1">
      <alignment horizontal="center" wrapText="1"/>
    </xf>
    <xf numFmtId="0" fontId="21" fillId="0" borderId="21" xfId="0" applyFont="1" applyFill="1" applyBorder="1" applyAlignment="1">
      <alignment horizontal="center" wrapText="1"/>
    </xf>
    <xf numFmtId="0" fontId="21" fillId="0" borderId="22" xfId="0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left" vertical="top" wrapText="1"/>
    </xf>
    <xf numFmtId="0" fontId="74" fillId="0" borderId="0" xfId="0" applyFont="1" applyFill="1" applyAlignment="1">
      <alignment wrapText="1"/>
    </xf>
    <xf numFmtId="0" fontId="25" fillId="0" borderId="20" xfId="0" applyFont="1" applyFill="1" applyBorder="1" applyAlignment="1">
      <alignment horizontal="justify" vertical="top" wrapText="1"/>
    </xf>
    <xf numFmtId="0" fontId="26" fillId="0" borderId="2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left" vertical="top" wrapText="1"/>
    </xf>
    <xf numFmtId="0" fontId="28" fillId="0" borderId="20" xfId="0" applyFont="1" applyFill="1" applyBorder="1" applyAlignment="1">
      <alignment vertical="center" wrapText="1"/>
    </xf>
    <xf numFmtId="49" fontId="3" fillId="0" borderId="23" xfId="0" applyNumberFormat="1" applyFont="1" applyFill="1" applyBorder="1" applyAlignment="1">
      <alignment horizontal="left" vertical="top" wrapText="1"/>
    </xf>
    <xf numFmtId="49" fontId="29" fillId="0" borderId="23" xfId="0" applyNumberFormat="1" applyFont="1" applyFill="1" applyBorder="1" applyAlignment="1">
      <alignment horizontal="left" vertical="top" wrapText="1"/>
    </xf>
    <xf numFmtId="0" fontId="22" fillId="0" borderId="24" xfId="0" applyFont="1" applyFill="1" applyBorder="1" applyAlignment="1">
      <alignment horizontal="justify" vertical="top" wrapText="1"/>
    </xf>
    <xf numFmtId="0" fontId="21" fillId="0" borderId="25" xfId="0" applyFont="1" applyFill="1" applyBorder="1" applyAlignment="1">
      <alignment horizontal="center" vertical="top" wrapText="1"/>
    </xf>
    <xf numFmtId="0" fontId="21" fillId="0" borderId="26" xfId="0" applyFont="1" applyFill="1" applyBorder="1" applyAlignment="1">
      <alignment horizontal="center" wrapText="1"/>
    </xf>
    <xf numFmtId="0" fontId="21" fillId="0" borderId="27" xfId="0" applyFont="1" applyFill="1" applyBorder="1" applyAlignment="1">
      <alignment horizontal="center" vertical="top" wrapText="1"/>
    </xf>
    <xf numFmtId="0" fontId="21" fillId="0" borderId="28" xfId="0" applyFont="1" applyFill="1" applyBorder="1" applyAlignment="1">
      <alignment horizontal="center" vertical="top" wrapText="1"/>
    </xf>
    <xf numFmtId="0" fontId="21" fillId="0" borderId="29" xfId="0" applyFont="1" applyFill="1" applyBorder="1" applyAlignment="1">
      <alignment vertical="top" wrapText="1"/>
    </xf>
    <xf numFmtId="0" fontId="21" fillId="0" borderId="29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left" vertical="top" wrapText="1"/>
    </xf>
    <xf numFmtId="0" fontId="21" fillId="0" borderId="31" xfId="0" applyFont="1" applyFill="1" applyBorder="1" applyAlignment="1">
      <alignment horizontal="center" vertical="top" wrapText="1"/>
    </xf>
    <xf numFmtId="0" fontId="22" fillId="0" borderId="18" xfId="0" applyFont="1" applyFill="1" applyBorder="1" applyAlignment="1">
      <alignment horizontal="center" wrapText="1"/>
    </xf>
    <xf numFmtId="0" fontId="0" fillId="0" borderId="32" xfId="0" applyFont="1" applyFill="1" applyBorder="1" applyAlignment="1">
      <alignment horizontal="justify" vertical="top" wrapText="1"/>
    </xf>
    <xf numFmtId="0" fontId="21" fillId="0" borderId="31" xfId="0" applyFont="1" applyFill="1" applyBorder="1" applyAlignment="1">
      <alignment vertical="top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vertical="center" wrapText="1"/>
    </xf>
    <xf numFmtId="0" fontId="0" fillId="0" borderId="17" xfId="0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vertical="top" wrapText="1"/>
    </xf>
    <xf numFmtId="0" fontId="21" fillId="0" borderId="34" xfId="0" applyFont="1" applyFill="1" applyBorder="1" applyAlignment="1">
      <alignment horizontal="center" vertical="top" wrapText="1"/>
    </xf>
    <xf numFmtId="0" fontId="21" fillId="0" borderId="34" xfId="0" applyFont="1" applyFill="1" applyBorder="1" applyAlignment="1">
      <alignment vertical="top" wrapText="1"/>
    </xf>
    <xf numFmtId="171" fontId="21" fillId="0" borderId="34" xfId="0" applyNumberFormat="1" applyFont="1" applyFill="1" applyBorder="1" applyAlignment="1">
      <alignment vertical="top" wrapText="1"/>
    </xf>
    <xf numFmtId="0" fontId="30" fillId="0" borderId="20" xfId="0" applyFont="1" applyFill="1" applyBorder="1" applyAlignment="1">
      <alignment horizontal="center" vertical="top" wrapText="1"/>
    </xf>
    <xf numFmtId="171" fontId="21" fillId="0" borderId="31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left" vertical="top" wrapText="1"/>
    </xf>
    <xf numFmtId="49" fontId="31" fillId="0" borderId="0" xfId="0" applyNumberFormat="1" applyFont="1" applyAlignment="1">
      <alignment vertical="top" wrapText="1"/>
    </xf>
    <xf numFmtId="49" fontId="3" fillId="0" borderId="17" xfId="0" applyNumberFormat="1" applyFont="1" applyBorder="1" applyAlignment="1">
      <alignment horizontal="center" vertical="center" wrapText="1"/>
    </xf>
    <xf numFmtId="171" fontId="21" fillId="0" borderId="31" xfId="0" applyNumberFormat="1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vertical="center" wrapText="1"/>
    </xf>
    <xf numFmtId="0" fontId="21" fillId="0" borderId="34" xfId="0" applyFont="1" applyFill="1" applyBorder="1" applyAlignment="1">
      <alignment vertical="center" wrapText="1"/>
    </xf>
    <xf numFmtId="171" fontId="21" fillId="0" borderId="34" xfId="0" applyNumberFormat="1" applyFont="1" applyFill="1" applyBorder="1" applyAlignment="1">
      <alignment vertical="center" wrapText="1"/>
    </xf>
    <xf numFmtId="0" fontId="22" fillId="0" borderId="34" xfId="0" applyFont="1" applyFill="1" applyBorder="1" applyAlignment="1">
      <alignment horizontal="justify" vertical="center" wrapText="1"/>
    </xf>
    <xf numFmtId="0" fontId="22" fillId="0" borderId="34" xfId="0" applyFont="1" applyFill="1" applyBorder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2" fillId="0" borderId="35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left" vertical="center" wrapText="1"/>
    </xf>
    <xf numFmtId="171" fontId="21" fillId="0" borderId="27" xfId="0" applyNumberFormat="1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justify" vertical="center" wrapText="1"/>
    </xf>
    <xf numFmtId="0" fontId="21" fillId="0" borderId="38" xfId="0" applyFont="1" applyFill="1" applyBorder="1" applyAlignment="1">
      <alignment horizontal="center" vertical="center" wrapText="1"/>
    </xf>
    <xf numFmtId="171" fontId="21" fillId="0" borderId="38" xfId="0" applyNumberFormat="1" applyFont="1" applyFill="1" applyBorder="1" applyAlignment="1">
      <alignment vertical="center" wrapText="1"/>
    </xf>
    <xf numFmtId="0" fontId="0" fillId="0" borderId="20" xfId="0" applyBorder="1" applyAlignment="1">
      <alignment/>
    </xf>
    <xf numFmtId="0" fontId="22" fillId="0" borderId="20" xfId="0" applyFont="1" applyFill="1" applyBorder="1" applyAlignment="1">
      <alignment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vertical="center" wrapText="1"/>
    </xf>
    <xf numFmtId="171" fontId="21" fillId="0" borderId="20" xfId="0" applyNumberFormat="1" applyFont="1" applyFill="1" applyBorder="1" applyAlignment="1">
      <alignment vertical="center" wrapText="1"/>
    </xf>
    <xf numFmtId="0" fontId="22" fillId="0" borderId="39" xfId="0" applyFont="1" applyFill="1" applyBorder="1" applyAlignment="1">
      <alignment horizontal="justify" vertical="center" wrapText="1"/>
    </xf>
    <xf numFmtId="0" fontId="22" fillId="0" borderId="39" xfId="0" applyFont="1" applyFill="1" applyBorder="1" applyAlignment="1">
      <alignment vertical="center" wrapText="1"/>
    </xf>
    <xf numFmtId="0" fontId="32" fillId="0" borderId="34" xfId="0" applyFont="1" applyFill="1" applyBorder="1" applyAlignment="1">
      <alignment horizontal="center" vertical="center" wrapText="1"/>
    </xf>
    <xf numFmtId="0" fontId="32" fillId="0" borderId="40" xfId="0" applyFont="1" applyFill="1" applyBorder="1" applyAlignment="1">
      <alignment horizontal="center" vertical="center" wrapText="1"/>
    </xf>
    <xf numFmtId="0" fontId="32" fillId="0" borderId="35" xfId="0" applyFont="1" applyFill="1" applyBorder="1" applyAlignment="1">
      <alignment horizontal="center" vertical="center" wrapText="1"/>
    </xf>
    <xf numFmtId="0" fontId="32" fillId="0" borderId="38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3" fillId="15" borderId="17" xfId="0" applyFont="1" applyFill="1" applyBorder="1" applyAlignment="1">
      <alignment horizontal="center" vertical="center" wrapText="1"/>
    </xf>
    <xf numFmtId="0" fontId="21" fillId="15" borderId="18" xfId="0" applyFont="1" applyFill="1" applyBorder="1" applyAlignment="1">
      <alignment horizontal="center" vertical="center" wrapText="1"/>
    </xf>
    <xf numFmtId="49" fontId="3" fillId="15" borderId="17" xfId="0" applyNumberFormat="1" applyFont="1" applyFill="1" applyBorder="1" applyAlignment="1">
      <alignment horizontal="left" vertical="top" wrapText="1"/>
    </xf>
    <xf numFmtId="171" fontId="3" fillId="15" borderId="17" xfId="0" applyNumberFormat="1" applyFont="1" applyFill="1" applyBorder="1" applyAlignment="1">
      <alignment horizontal="center" vertical="center" wrapText="1"/>
    </xf>
    <xf numFmtId="0" fontId="3" fillId="15" borderId="17" xfId="0" applyFont="1" applyFill="1" applyBorder="1" applyAlignment="1">
      <alignment horizontal="center" vertical="center"/>
    </xf>
    <xf numFmtId="0" fontId="3" fillId="15" borderId="0" xfId="0" applyFont="1" applyFill="1" applyAlignment="1">
      <alignment horizontal="center" vertical="center"/>
    </xf>
    <xf numFmtId="0" fontId="3" fillId="15" borderId="0" xfId="0" applyFont="1" applyFill="1" applyAlignment="1">
      <alignment horizontal="center" vertical="center" wrapText="1"/>
    </xf>
    <xf numFmtId="0" fontId="21" fillId="15" borderId="18" xfId="0" applyFont="1" applyFill="1" applyBorder="1" applyAlignment="1">
      <alignment horizontal="center" wrapText="1"/>
    </xf>
    <xf numFmtId="49" fontId="3" fillId="15" borderId="17" xfId="0" applyNumberFormat="1" applyFont="1" applyFill="1" applyBorder="1" applyAlignment="1">
      <alignment horizontal="left" vertical="top" wrapText="1"/>
    </xf>
    <xf numFmtId="0" fontId="3" fillId="15" borderId="0" xfId="0" applyNumberFormat="1" applyFont="1" applyFill="1" applyAlignment="1">
      <alignment horizontal="center" vertical="center"/>
    </xf>
    <xf numFmtId="0" fontId="3" fillId="15" borderId="19" xfId="0" applyFont="1" applyFill="1" applyBorder="1" applyAlignment="1">
      <alignment horizontal="center" vertical="center" wrapText="1"/>
    </xf>
    <xf numFmtId="0" fontId="3" fillId="15" borderId="20" xfId="0" applyFont="1" applyFill="1" applyBorder="1" applyAlignment="1">
      <alignment horizontal="center" vertical="center"/>
    </xf>
    <xf numFmtId="49" fontId="3" fillId="15" borderId="23" xfId="0" applyNumberFormat="1" applyFont="1" applyFill="1" applyBorder="1" applyAlignment="1">
      <alignment horizontal="left" vertical="top" wrapText="1"/>
    </xf>
    <xf numFmtId="0" fontId="1" fillId="15" borderId="17" xfId="0" applyFont="1" applyFill="1" applyBorder="1" applyAlignment="1">
      <alignment horizontal="center" vertical="center" wrapText="1"/>
    </xf>
    <xf numFmtId="0" fontId="21" fillId="15" borderId="21" xfId="0" applyFont="1" applyFill="1" applyBorder="1" applyAlignment="1">
      <alignment horizontal="center" wrapText="1"/>
    </xf>
    <xf numFmtId="49" fontId="3" fillId="15" borderId="17" xfId="0" applyNumberFormat="1" applyFont="1" applyFill="1" applyBorder="1" applyAlignment="1">
      <alignment horizontal="left" vertical="top" wrapText="1"/>
    </xf>
    <xf numFmtId="0" fontId="0" fillId="15" borderId="17" xfId="0" applyFill="1" applyBorder="1" applyAlignment="1">
      <alignment wrapText="1"/>
    </xf>
    <xf numFmtId="171" fontId="3" fillId="0" borderId="17" xfId="0" applyNumberFormat="1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8" borderId="0" xfId="0" applyFont="1" applyFill="1" applyAlignment="1">
      <alignment horizontal="center" vertical="center"/>
    </xf>
    <xf numFmtId="49" fontId="3" fillId="8" borderId="17" xfId="0" applyNumberFormat="1" applyFont="1" applyFill="1" applyBorder="1" applyAlignment="1">
      <alignment horizontal="left" vertical="top" wrapText="1"/>
    </xf>
    <xf numFmtId="171" fontId="3" fillId="8" borderId="17" xfId="0" applyNumberFormat="1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/>
    </xf>
    <xf numFmtId="0" fontId="3" fillId="8" borderId="33" xfId="0" applyFont="1" applyFill="1" applyBorder="1" applyAlignment="1">
      <alignment horizontal="center" vertical="center" wrapText="1"/>
    </xf>
    <xf numFmtId="0" fontId="3" fillId="8" borderId="0" xfId="0" applyFont="1" applyFill="1" applyAlignment="1">
      <alignment horizontal="center" vertical="center" wrapText="1"/>
    </xf>
    <xf numFmtId="0" fontId="15" fillId="8" borderId="17" xfId="0" applyFont="1" applyFill="1" applyBorder="1" applyAlignment="1">
      <alignment horizontal="center" vertical="center" wrapText="1"/>
    </xf>
    <xf numFmtId="0" fontId="3" fillId="8" borderId="19" xfId="0" applyFont="1" applyFill="1" applyBorder="1" applyAlignment="1">
      <alignment horizontal="center" vertical="center" wrapText="1"/>
    </xf>
    <xf numFmtId="0" fontId="21" fillId="8" borderId="18" xfId="0" applyFont="1" applyFill="1" applyBorder="1" applyAlignment="1">
      <alignment horizontal="center" wrapText="1"/>
    </xf>
    <xf numFmtId="49" fontId="3" fillId="8" borderId="23" xfId="0" applyNumberFormat="1" applyFont="1" applyFill="1" applyBorder="1" applyAlignment="1">
      <alignment horizontal="left" vertical="top" wrapText="1"/>
    </xf>
    <xf numFmtId="0" fontId="3" fillId="8" borderId="20" xfId="0" applyFont="1" applyFill="1" applyBorder="1" applyAlignment="1">
      <alignment horizontal="center" vertical="center"/>
    </xf>
    <xf numFmtId="0" fontId="21" fillId="8" borderId="18" xfId="0" applyFont="1" applyFill="1" applyBorder="1" applyAlignment="1">
      <alignment horizontal="center" vertical="center" wrapText="1"/>
    </xf>
    <xf numFmtId="49" fontId="1" fillId="8" borderId="17" xfId="0" applyNumberFormat="1" applyFont="1" applyFill="1" applyBorder="1" applyAlignment="1">
      <alignment horizontal="left" vertical="top" wrapText="1"/>
    </xf>
    <xf numFmtId="0" fontId="21" fillId="8" borderId="18" xfId="0" applyFont="1" applyFill="1" applyBorder="1" applyAlignment="1">
      <alignment horizontal="center"/>
    </xf>
    <xf numFmtId="171" fontId="3" fillId="8" borderId="17" xfId="0" applyNumberFormat="1" applyFont="1" applyFill="1" applyBorder="1" applyAlignment="1">
      <alignment horizontal="center" vertical="center"/>
    </xf>
    <xf numFmtId="0" fontId="1" fillId="8" borderId="17" xfId="0" applyFont="1" applyFill="1" applyBorder="1" applyAlignment="1">
      <alignment horizontal="center" vertical="center" wrapText="1"/>
    </xf>
    <xf numFmtId="49" fontId="3" fillId="11" borderId="17" xfId="0" applyNumberFormat="1" applyFont="1" applyFill="1" applyBorder="1" applyAlignment="1">
      <alignment horizontal="left" vertical="top" wrapText="1"/>
    </xf>
    <xf numFmtId="0" fontId="27" fillId="8" borderId="17" xfId="0" applyFont="1" applyFill="1" applyBorder="1" applyAlignment="1">
      <alignment horizontal="center" vertical="center" wrapText="1"/>
    </xf>
    <xf numFmtId="49" fontId="3" fillId="17" borderId="17" xfId="0" applyNumberFormat="1" applyFont="1" applyFill="1" applyBorder="1" applyAlignment="1">
      <alignment horizontal="left" vertical="top" wrapText="1"/>
    </xf>
    <xf numFmtId="49" fontId="3" fillId="19" borderId="17" xfId="0" applyNumberFormat="1" applyFont="1" applyFill="1" applyBorder="1" applyAlignment="1">
      <alignment horizontal="left" vertical="top" wrapText="1"/>
    </xf>
    <xf numFmtId="0" fontId="35" fillId="8" borderId="17" xfId="0" applyFont="1" applyFill="1" applyBorder="1" applyAlignment="1">
      <alignment horizontal="center" vertical="center" wrapText="1"/>
    </xf>
    <xf numFmtId="49" fontId="1" fillId="8" borderId="17" xfId="0" applyNumberFormat="1" applyFont="1" applyFill="1" applyBorder="1" applyAlignment="1">
      <alignment horizontal="left" vertical="top" wrapText="1"/>
    </xf>
    <xf numFmtId="0" fontId="3" fillId="0" borderId="31" xfId="0" applyFont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ableStyleLight1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53ECE4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B4794"/>
      <rgbColor rgb="00969696"/>
      <rgbColor rgb="001A1A1A"/>
      <rgbColor rgb="00339966"/>
      <rgbColor rgb="00222222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bBox\Fontib&#243;n\Presupuesto\Anteproyecto%20Presupuesto%20Fontib&#243;n%20final%20sustentaci&#243;n%20hacienda\MATRIZ%20FDL%20-COMITES%20FUNCIONALES%202018_fontibon%20OK%20(Copia%20en%20conflicto%20de%20JUANKPC%202017-12-18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vo de diligenciamiento"/>
      <sheetName val="PROGRAMACIÓN 2018"/>
      <sheetName val="Tabla de porcentajes"/>
      <sheetName val="Hoja1"/>
      <sheetName val="Hoja6"/>
      <sheetName val="INGRESOS"/>
      <sheetName val="MILES"/>
      <sheetName val="Hoja7"/>
      <sheetName val="Hoja2"/>
    </sheetNames>
    <sheetDataSet>
      <sheetData sheetId="3">
        <row r="48">
          <cell r="G48" t="str">
            <v>1 mes</v>
          </cell>
        </row>
        <row r="49">
          <cell r="G49" t="str">
            <v>2 meses</v>
          </cell>
        </row>
        <row r="50">
          <cell r="G50" t="str">
            <v>3 meses</v>
          </cell>
        </row>
        <row r="51">
          <cell r="G51" t="str">
            <v>4 meses</v>
          </cell>
        </row>
        <row r="52">
          <cell r="G52" t="str">
            <v>5 meses</v>
          </cell>
        </row>
        <row r="53">
          <cell r="G53" t="str">
            <v>6 meses</v>
          </cell>
        </row>
        <row r="54">
          <cell r="G54" t="str">
            <v>7 meses</v>
          </cell>
        </row>
        <row r="55">
          <cell r="G55" t="str">
            <v>8 meses</v>
          </cell>
        </row>
        <row r="56">
          <cell r="G56" t="str">
            <v>9 meses</v>
          </cell>
        </row>
        <row r="57">
          <cell r="G57" t="str">
            <v>10 meses</v>
          </cell>
        </row>
        <row r="58">
          <cell r="G58" t="str">
            <v>11 meses</v>
          </cell>
        </row>
        <row r="59">
          <cell r="G59" t="str">
            <v>12 meses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se.juvinao@gobiernobogota.gov.co" TargetMode="External" /><Relationship Id="rId2" Type="http://schemas.openxmlformats.org/officeDocument/2006/relationships/hyperlink" Target="mailto:jose.juvinao@gobiernobogota.gov.co" TargetMode="External" /><Relationship Id="rId3" Type="http://schemas.openxmlformats.org/officeDocument/2006/relationships/hyperlink" Target="mailto:jose.juvinao@gobiernobogota.gov.co" TargetMode="External" /><Relationship Id="rId4" Type="http://schemas.openxmlformats.org/officeDocument/2006/relationships/hyperlink" Target="mailto:diego.maldonado@gobiernobogota.gov.co" TargetMode="External" /><Relationship Id="rId5" Type="http://schemas.openxmlformats.org/officeDocument/2006/relationships/hyperlink" Target="mailto:diego.maldonado@gobiernobogota.gov.co" TargetMode="External" /><Relationship Id="rId6" Type="http://schemas.openxmlformats.org/officeDocument/2006/relationships/hyperlink" Target="mailto:diego.maldonado@gobiernobogota.gov.co" TargetMode="External" /><Relationship Id="rId7" Type="http://schemas.openxmlformats.org/officeDocument/2006/relationships/hyperlink" Target="mailto:jose.juvinao@gobiernobogota.gov.co" TargetMode="External" /><Relationship Id="rId8" Type="http://schemas.openxmlformats.org/officeDocument/2006/relationships/hyperlink" Target="mailto:jose.juvinao@gobiernobogota.gov.co" TargetMode="External" /><Relationship Id="rId9" Type="http://schemas.openxmlformats.org/officeDocument/2006/relationships/hyperlink" Target="mailto:jose.juvinao@gobiernobogota.gov.co" TargetMode="External" /><Relationship Id="rId10" Type="http://schemas.openxmlformats.org/officeDocument/2006/relationships/hyperlink" Target="mailto:jose.juvinao@gobiernobogota.gov.co" TargetMode="External" /><Relationship Id="rId11" Type="http://schemas.openxmlformats.org/officeDocument/2006/relationships/hyperlink" Target="mailto:jose.juvinao@gobiernobogota.gov.co" TargetMode="External" /><Relationship Id="rId12" Type="http://schemas.openxmlformats.org/officeDocument/2006/relationships/hyperlink" Target="mailto:jose.juvinao@gobiernobogota.gov.co" TargetMode="External" /><Relationship Id="rId13" Type="http://schemas.openxmlformats.org/officeDocument/2006/relationships/hyperlink" Target="mailto:jose.juvinao@gobiernobogota.gov.co" TargetMode="External" /><Relationship Id="rId14" Type="http://schemas.openxmlformats.org/officeDocument/2006/relationships/hyperlink" Target="mailto:edgar26_5@hotmail.com" TargetMode="External" /><Relationship Id="rId15" Type="http://schemas.openxmlformats.org/officeDocument/2006/relationships/hyperlink" Target="mailto:cielo.burgos@gobiernobogota.gov.co" TargetMode="External" /><Relationship Id="rId16" Type="http://schemas.openxmlformats.org/officeDocument/2006/relationships/hyperlink" Target="mailto:jose.juvinao@gobiernobogota.gov.co" TargetMode="External" /><Relationship Id="rId17" Type="http://schemas.openxmlformats.org/officeDocument/2006/relationships/hyperlink" Target="mailto:jose.juvinao@gobiernobogota.gov.co" TargetMode="External" /><Relationship Id="rId18" Type="http://schemas.openxmlformats.org/officeDocument/2006/relationships/hyperlink" Target="mailto:jose.juvinao@gobiernobogota.gov.co" TargetMode="External" /><Relationship Id="rId19" Type="http://schemas.openxmlformats.org/officeDocument/2006/relationships/hyperlink" Target="mailto:jose.juvinao@gobiernobogota.gov.co" TargetMode="External" /><Relationship Id="rId20" Type="http://schemas.openxmlformats.org/officeDocument/2006/relationships/hyperlink" Target="mailto:jose.juvinao@gobiernobogota.gov.co" TargetMode="External" /><Relationship Id="rId21" Type="http://schemas.openxmlformats.org/officeDocument/2006/relationships/hyperlink" Target="mailto:jose.juvinao@gobiernobogota.gov.co" TargetMode="External" /><Relationship Id="rId22" Type="http://schemas.openxmlformats.org/officeDocument/2006/relationships/hyperlink" Target="mailto:jose.juvinao@gobiernobogota.gov.co" TargetMode="External" /><Relationship Id="rId23" Type="http://schemas.openxmlformats.org/officeDocument/2006/relationships/hyperlink" Target="mailto:jose.juvinao@gobiernobogota.gov.co" TargetMode="External" /><Relationship Id="rId24" Type="http://schemas.openxmlformats.org/officeDocument/2006/relationships/hyperlink" Target="mailto:cielo.burgos@gobiernobogota.gov.co" TargetMode="External" /><Relationship Id="rId25" Type="http://schemas.openxmlformats.org/officeDocument/2006/relationships/hyperlink" Target="mailto:jose.juvinao@gobiernobogota.gov.co" TargetMode="External" /><Relationship Id="rId26" Type="http://schemas.openxmlformats.org/officeDocument/2006/relationships/hyperlink" Target="mailto:edgar26_5@hotmail.com" TargetMode="External" /><Relationship Id="rId27" Type="http://schemas.openxmlformats.org/officeDocument/2006/relationships/hyperlink" Target="mailto:jose.juvinao@gobiernobogota.gov.co" TargetMode="External" /><Relationship Id="rId28" Type="http://schemas.openxmlformats.org/officeDocument/2006/relationships/hyperlink" Target="mailto:jose.juvinao@gobiernobogota.gov.co" TargetMode="External" /><Relationship Id="rId29" Type="http://schemas.openxmlformats.org/officeDocument/2006/relationships/hyperlink" Target="mailto:jose.juvinao@gobiernobogota.gov.co" TargetMode="External" /><Relationship Id="rId30" Type="http://schemas.openxmlformats.org/officeDocument/2006/relationships/hyperlink" Target="mailto:jose.juvinao@gobiernobogota.gov.co" TargetMode="External" /><Relationship Id="rId31" Type="http://schemas.openxmlformats.org/officeDocument/2006/relationships/hyperlink" Target="mailto:jose.juvinao@gobiernobogota.gov.co" TargetMode="External" /><Relationship Id="rId32" Type="http://schemas.openxmlformats.org/officeDocument/2006/relationships/hyperlink" Target="mailto:jose.juvinao@gobiernobogota.gov.co" TargetMode="External" /><Relationship Id="rId33" Type="http://schemas.openxmlformats.org/officeDocument/2006/relationships/hyperlink" Target="mailto:jose.juvinao@gobiernobogota.gov.co" TargetMode="External" /><Relationship Id="rId34" Type="http://schemas.openxmlformats.org/officeDocument/2006/relationships/comments" Target="../comments1.xml" /><Relationship Id="rId35" Type="http://schemas.openxmlformats.org/officeDocument/2006/relationships/vmlDrawing" Target="../drawings/vmlDrawing1.vml" /><Relationship Id="rId3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IV267"/>
  <sheetViews>
    <sheetView tabSelected="1" zoomScalePageLayoutView="0" workbookViewId="0" topLeftCell="A235">
      <selection activeCell="C20" sqref="C20"/>
    </sheetView>
  </sheetViews>
  <sheetFormatPr defaultColWidth="10.421875" defaultRowHeight="15"/>
  <cols>
    <col min="1" max="1" width="13.421875" style="1" customWidth="1"/>
    <col min="2" max="2" width="16.28125" style="1" customWidth="1"/>
    <col min="3" max="3" width="44.140625" style="1" customWidth="1"/>
    <col min="4" max="4" width="11.140625" style="1" customWidth="1"/>
    <col min="5" max="5" width="9.7109375" style="1" customWidth="1"/>
    <col min="6" max="6" width="12.00390625" style="1" customWidth="1"/>
    <col min="7" max="7" width="9.8515625" style="1" customWidth="1"/>
    <col min="8" max="8" width="16.28125" style="1" customWidth="1"/>
    <col min="9" max="9" width="15.28125" style="1" customWidth="1"/>
    <col min="10" max="10" width="8.7109375" style="1" customWidth="1"/>
    <col min="11" max="11" width="8.8515625" style="1" customWidth="1"/>
    <col min="12" max="12" width="20.8515625" style="2" customWidth="1"/>
    <col min="13" max="13" width="14.140625" style="1" customWidth="1"/>
    <col min="14" max="14" width="10.7109375" style="1" customWidth="1"/>
    <col min="15" max="15" width="8.8515625" style="1" customWidth="1"/>
    <col min="16" max="16" width="24.28125" style="1" customWidth="1"/>
    <col min="17" max="17" width="16.57421875" style="1" customWidth="1"/>
    <col min="18" max="19" width="10.421875" style="1" customWidth="1"/>
    <col min="20" max="20" width="12.28125" style="1" customWidth="1"/>
    <col min="21" max="23" width="10.421875" style="1" customWidth="1"/>
    <col min="24" max="24" width="11.00390625" style="1" customWidth="1"/>
    <col min="25" max="30" width="10.421875" style="1" customWidth="1"/>
    <col min="31" max="31" width="11.57421875" style="1" customWidth="1"/>
    <col min="32" max="16384" width="10.421875" style="1" customWidth="1"/>
  </cols>
  <sheetData>
    <row r="1" spans="12:256" s="3" customFormat="1" ht="12.75">
      <c r="L1" s="4"/>
      <c r="IV1" s="1"/>
    </row>
    <row r="2" spans="2:256" s="3" customFormat="1" ht="12.75">
      <c r="B2" s="5" t="s">
        <v>0</v>
      </c>
      <c r="L2" s="4"/>
      <c r="IV2" s="1"/>
    </row>
    <row r="3" spans="2:256" s="3" customFormat="1" ht="12.75">
      <c r="B3" s="5"/>
      <c r="L3" s="4"/>
      <c r="IV3" s="1"/>
    </row>
    <row r="4" spans="2:256" s="3" customFormat="1" ht="12.75">
      <c r="B4" s="5" t="s">
        <v>1</v>
      </c>
      <c r="L4" s="4"/>
      <c r="IV4" s="1"/>
    </row>
    <row r="5" spans="2:256" s="3" customFormat="1" ht="12.75">
      <c r="B5" s="6" t="s">
        <v>2</v>
      </c>
      <c r="C5" s="7" t="s">
        <v>3</v>
      </c>
      <c r="D5" s="8"/>
      <c r="F5" s="155" t="s">
        <v>4</v>
      </c>
      <c r="G5" s="155"/>
      <c r="H5" s="155"/>
      <c r="I5" s="155"/>
      <c r="L5" s="4"/>
      <c r="IV5" s="1"/>
    </row>
    <row r="6" spans="2:256" s="3" customFormat="1" ht="12.75">
      <c r="B6" s="9" t="s">
        <v>5</v>
      </c>
      <c r="C6" s="10" t="s">
        <v>6</v>
      </c>
      <c r="D6" s="8"/>
      <c r="F6" s="155"/>
      <c r="G6" s="155"/>
      <c r="H6" s="155"/>
      <c r="I6" s="155"/>
      <c r="L6" s="4"/>
      <c r="IV6" s="1"/>
    </row>
    <row r="7" spans="2:256" s="3" customFormat="1" ht="12.75">
      <c r="B7" s="9" t="s">
        <v>7</v>
      </c>
      <c r="C7" s="10">
        <v>2670114</v>
      </c>
      <c r="D7" s="8"/>
      <c r="F7" s="155"/>
      <c r="G7" s="155"/>
      <c r="H7" s="155"/>
      <c r="I7" s="155"/>
      <c r="L7" s="4"/>
      <c r="IV7" s="1"/>
    </row>
    <row r="8" spans="2:256" s="3" customFormat="1" ht="12.75">
      <c r="B8" s="9" t="s">
        <v>8</v>
      </c>
      <c r="C8" s="11" t="s">
        <v>9</v>
      </c>
      <c r="D8" s="12"/>
      <c r="F8" s="155"/>
      <c r="G8" s="155"/>
      <c r="H8" s="155"/>
      <c r="I8" s="155"/>
      <c r="L8" s="4"/>
      <c r="IV8" s="1"/>
    </row>
    <row r="9" spans="1:256" s="3" customFormat="1" ht="378">
      <c r="A9" s="2"/>
      <c r="B9" s="9" t="s">
        <v>10</v>
      </c>
      <c r="C9" s="13" t="s">
        <v>11</v>
      </c>
      <c r="D9" s="14" t="s">
        <v>12</v>
      </c>
      <c r="F9" s="155"/>
      <c r="G9" s="155"/>
      <c r="H9" s="155"/>
      <c r="I9" s="155"/>
      <c r="L9" s="4"/>
      <c r="IV9" s="1"/>
    </row>
    <row r="10" spans="1:256" s="3" customFormat="1" ht="409.5">
      <c r="A10" s="2"/>
      <c r="B10" s="9" t="s">
        <v>13</v>
      </c>
      <c r="C10" s="15" t="s">
        <v>14</v>
      </c>
      <c r="D10" s="8"/>
      <c r="L10" s="4"/>
      <c r="IV10" s="1"/>
    </row>
    <row r="11" spans="1:256" s="3" customFormat="1" ht="25.5">
      <c r="A11" s="2"/>
      <c r="B11" s="9" t="s">
        <v>15</v>
      </c>
      <c r="C11" s="15" t="s">
        <v>16</v>
      </c>
      <c r="D11" s="8"/>
      <c r="F11" s="155" t="s">
        <v>17</v>
      </c>
      <c r="G11" s="155"/>
      <c r="H11" s="155"/>
      <c r="I11" s="155"/>
      <c r="L11" s="4"/>
      <c r="IV11" s="1"/>
    </row>
    <row r="12" spans="1:256" s="3" customFormat="1" ht="25.5">
      <c r="A12" s="2"/>
      <c r="B12" s="9" t="s">
        <v>18</v>
      </c>
      <c r="C12" s="16">
        <v>31652176000</v>
      </c>
      <c r="D12" s="17"/>
      <c r="F12" s="155"/>
      <c r="G12" s="155"/>
      <c r="H12" s="155"/>
      <c r="I12" s="155"/>
      <c r="L12" s="4"/>
      <c r="IV12" s="1"/>
    </row>
    <row r="13" spans="1:256" s="3" customFormat="1" ht="38.25">
      <c r="A13" s="2"/>
      <c r="B13" s="9" t="s">
        <v>19</v>
      </c>
      <c r="C13" s="18"/>
      <c r="D13" s="17"/>
      <c r="F13" s="155"/>
      <c r="G13" s="155"/>
      <c r="H13" s="155"/>
      <c r="I13" s="155"/>
      <c r="L13" s="4"/>
      <c r="IV13" s="1"/>
    </row>
    <row r="14" spans="1:256" s="3" customFormat="1" ht="38.25">
      <c r="A14" s="2"/>
      <c r="B14" s="9" t="s">
        <v>20</v>
      </c>
      <c r="C14" s="18"/>
      <c r="D14" s="17"/>
      <c r="F14" s="155"/>
      <c r="G14" s="155"/>
      <c r="H14" s="155"/>
      <c r="I14" s="155"/>
      <c r="L14" s="4"/>
      <c r="IV14" s="1"/>
    </row>
    <row r="15" spans="1:256" s="3" customFormat="1" ht="38.25">
      <c r="A15" s="2"/>
      <c r="B15" s="19" t="s">
        <v>21</v>
      </c>
      <c r="C15" s="20" t="s">
        <v>396</v>
      </c>
      <c r="D15" s="21"/>
      <c r="F15" s="155"/>
      <c r="G15" s="155"/>
      <c r="H15" s="155"/>
      <c r="I15" s="155"/>
      <c r="L15" s="4"/>
      <c r="IV15" s="1"/>
    </row>
    <row r="16" spans="1:256" s="3" customFormat="1" ht="12.75">
      <c r="A16" s="2"/>
      <c r="K16" s="22"/>
      <c r="L16" s="4"/>
      <c r="IV16" s="1"/>
    </row>
    <row r="17" spans="1:256" s="3" customFormat="1" ht="12.75">
      <c r="A17" s="156" t="s">
        <v>22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23"/>
      <c r="N17" s="23"/>
      <c r="O17" s="23"/>
      <c r="IV17" s="1"/>
    </row>
    <row r="18" spans="1:16" s="4" customFormat="1" ht="77.25" customHeight="1">
      <c r="A18" s="24" t="s">
        <v>23</v>
      </c>
      <c r="B18" s="24" t="s">
        <v>210</v>
      </c>
      <c r="C18" s="25" t="s">
        <v>24</v>
      </c>
      <c r="D18" s="26" t="s">
        <v>25</v>
      </c>
      <c r="E18" s="26" t="s">
        <v>26</v>
      </c>
      <c r="F18" s="25" t="s">
        <v>27</v>
      </c>
      <c r="G18" s="25" t="s">
        <v>28</v>
      </c>
      <c r="H18" s="27" t="s">
        <v>29</v>
      </c>
      <c r="I18" s="25" t="s">
        <v>30</v>
      </c>
      <c r="J18" s="26" t="s">
        <v>31</v>
      </c>
      <c r="K18" s="26" t="s">
        <v>32</v>
      </c>
      <c r="L18" s="25" t="s">
        <v>33</v>
      </c>
      <c r="M18" s="28" t="s">
        <v>34</v>
      </c>
      <c r="N18" s="28"/>
      <c r="O18" s="28" t="s">
        <v>35</v>
      </c>
      <c r="P18" s="4" t="s">
        <v>397</v>
      </c>
    </row>
    <row r="19" spans="1:31" s="2" customFormat="1" ht="70.5" customHeight="1">
      <c r="A19" s="29">
        <v>1452</v>
      </c>
      <c r="B19" s="29">
        <v>95121903</v>
      </c>
      <c r="C19" s="47" t="s">
        <v>191</v>
      </c>
      <c r="D19" s="29" t="s">
        <v>206</v>
      </c>
      <c r="E19" s="29" t="s">
        <v>165</v>
      </c>
      <c r="F19" s="29" t="s">
        <v>37</v>
      </c>
      <c r="G19" s="29" t="s">
        <v>38</v>
      </c>
      <c r="H19" s="30">
        <v>156000000</v>
      </c>
      <c r="I19" s="30">
        <f>+H19</f>
        <v>156000000</v>
      </c>
      <c r="J19" s="30" t="s">
        <v>39</v>
      </c>
      <c r="K19" s="29" t="s">
        <v>40</v>
      </c>
      <c r="L19" s="35" t="s">
        <v>41</v>
      </c>
      <c r="M19" s="29" t="s">
        <v>176</v>
      </c>
      <c r="N19" s="29" t="s">
        <v>12</v>
      </c>
      <c r="O19" s="29">
        <v>243</v>
      </c>
      <c r="T19" s="31"/>
      <c r="V19" s="31"/>
      <c r="X19" s="32"/>
      <c r="AE19" s="32"/>
    </row>
    <row r="20" spans="1:256" s="4" customFormat="1" ht="69.75" customHeight="1">
      <c r="A20" s="29">
        <v>1452</v>
      </c>
      <c r="B20" s="29">
        <v>95121903</v>
      </c>
      <c r="C20" s="47" t="s">
        <v>163</v>
      </c>
      <c r="D20" s="29" t="s">
        <v>206</v>
      </c>
      <c r="E20" s="29" t="s">
        <v>165</v>
      </c>
      <c r="F20" s="29" t="s">
        <v>37</v>
      </c>
      <c r="G20" s="29" t="s">
        <v>38</v>
      </c>
      <c r="H20" s="30">
        <v>124800000</v>
      </c>
      <c r="I20" s="30">
        <f>+H20</f>
        <v>124800000</v>
      </c>
      <c r="J20" s="30" t="s">
        <v>39</v>
      </c>
      <c r="K20" s="29" t="s">
        <v>40</v>
      </c>
      <c r="L20" s="35" t="s">
        <v>41</v>
      </c>
      <c r="M20" s="29" t="s">
        <v>176</v>
      </c>
      <c r="N20" s="29" t="s">
        <v>12</v>
      </c>
      <c r="O20" s="29">
        <v>244</v>
      </c>
      <c r="P20" s="2"/>
      <c r="Q20" s="2"/>
      <c r="R20" s="2"/>
      <c r="S20" s="2"/>
      <c r="IV20" s="2"/>
    </row>
    <row r="21" spans="1:256" s="4" customFormat="1" ht="60.75" customHeight="1">
      <c r="A21" s="29">
        <v>1452</v>
      </c>
      <c r="B21" s="29">
        <v>86132000</v>
      </c>
      <c r="C21" s="47" t="s">
        <v>192</v>
      </c>
      <c r="D21" s="29" t="s">
        <v>206</v>
      </c>
      <c r="E21" s="29" t="s">
        <v>165</v>
      </c>
      <c r="F21" s="29" t="s">
        <v>37</v>
      </c>
      <c r="G21" s="29" t="s">
        <v>38</v>
      </c>
      <c r="H21" s="30">
        <v>154500000</v>
      </c>
      <c r="I21" s="30">
        <f>+H21</f>
        <v>154500000</v>
      </c>
      <c r="J21" s="30" t="s">
        <v>39</v>
      </c>
      <c r="K21" s="29" t="s">
        <v>40</v>
      </c>
      <c r="L21" s="35" t="s">
        <v>41</v>
      </c>
      <c r="M21" s="29" t="s">
        <v>177</v>
      </c>
      <c r="N21" s="29" t="s">
        <v>12</v>
      </c>
      <c r="O21" s="29">
        <v>245</v>
      </c>
      <c r="P21" s="2"/>
      <c r="Q21" s="2"/>
      <c r="R21" s="2"/>
      <c r="S21" s="2"/>
      <c r="IV21" s="2"/>
    </row>
    <row r="22" spans="1:256" s="4" customFormat="1" ht="91.5" customHeight="1">
      <c r="A22" s="29">
        <v>1452</v>
      </c>
      <c r="B22" s="29">
        <v>50131706</v>
      </c>
      <c r="C22" s="47" t="s">
        <v>164</v>
      </c>
      <c r="D22" s="29" t="s">
        <v>206</v>
      </c>
      <c r="E22" s="29" t="s">
        <v>171</v>
      </c>
      <c r="F22" s="29" t="s">
        <v>37</v>
      </c>
      <c r="G22" s="29" t="s">
        <v>38</v>
      </c>
      <c r="H22" s="30">
        <v>220000000</v>
      </c>
      <c r="I22" s="30">
        <f>+H22</f>
        <v>220000000</v>
      </c>
      <c r="J22" s="30" t="s">
        <v>39</v>
      </c>
      <c r="K22" s="29" t="s">
        <v>40</v>
      </c>
      <c r="L22" s="35" t="s">
        <v>41</v>
      </c>
      <c r="M22" s="29" t="s">
        <v>178</v>
      </c>
      <c r="N22" s="29"/>
      <c r="O22" s="29">
        <v>246</v>
      </c>
      <c r="P22" s="2"/>
      <c r="Q22" s="2"/>
      <c r="R22" s="2"/>
      <c r="S22" s="2"/>
      <c r="IV22" s="2"/>
    </row>
    <row r="23" spans="1:256" s="4" customFormat="1" ht="64.5" customHeight="1">
      <c r="A23" s="29">
        <v>1453</v>
      </c>
      <c r="B23" s="67" t="s">
        <v>211</v>
      </c>
      <c r="C23" s="47" t="s">
        <v>166</v>
      </c>
      <c r="D23" s="29" t="s">
        <v>36</v>
      </c>
      <c r="E23" s="29" t="s">
        <v>184</v>
      </c>
      <c r="F23" s="29" t="s">
        <v>44</v>
      </c>
      <c r="G23" s="29" t="s">
        <v>38</v>
      </c>
      <c r="H23" s="30">
        <v>1359200000</v>
      </c>
      <c r="I23" s="30">
        <f aca="true" t="shared" si="0" ref="I23:I32">+H23</f>
        <v>1359200000</v>
      </c>
      <c r="J23" s="131" t="s">
        <v>39</v>
      </c>
      <c r="K23" s="29" t="s">
        <v>40</v>
      </c>
      <c r="L23" s="29" t="s">
        <v>41</v>
      </c>
      <c r="M23" s="47" t="s">
        <v>179</v>
      </c>
      <c r="N23" s="33"/>
      <c r="O23" s="33">
        <v>247</v>
      </c>
      <c r="IV23" s="2"/>
    </row>
    <row r="24" spans="1:256" s="119" customFormat="1" ht="117" customHeight="1">
      <c r="A24" s="114">
        <v>1453</v>
      </c>
      <c r="B24" s="115">
        <v>507</v>
      </c>
      <c r="C24" s="116" t="s">
        <v>209</v>
      </c>
      <c r="D24" s="114" t="s">
        <v>36</v>
      </c>
      <c r="E24" s="114" t="s">
        <v>43</v>
      </c>
      <c r="F24" s="114" t="s">
        <v>44</v>
      </c>
      <c r="G24" s="114" t="s">
        <v>38</v>
      </c>
      <c r="H24" s="117">
        <v>51600000</v>
      </c>
      <c r="I24" s="117">
        <f t="shared" si="0"/>
        <v>51600000</v>
      </c>
      <c r="J24" s="117" t="s">
        <v>39</v>
      </c>
      <c r="K24" s="114" t="s">
        <v>40</v>
      </c>
      <c r="L24" s="114" t="s">
        <v>41</v>
      </c>
      <c r="M24" s="116" t="s">
        <v>179</v>
      </c>
      <c r="N24" s="114" t="s">
        <v>418</v>
      </c>
      <c r="O24" s="118">
        <v>247</v>
      </c>
      <c r="P24" s="119">
        <v>67</v>
      </c>
      <c r="IV24" s="120"/>
    </row>
    <row r="25" spans="1:256" s="119" customFormat="1" ht="105.75" customHeight="1">
      <c r="A25" s="114">
        <v>1453</v>
      </c>
      <c r="B25" s="115">
        <v>507</v>
      </c>
      <c r="C25" s="116" t="s">
        <v>42</v>
      </c>
      <c r="D25" s="114" t="s">
        <v>36</v>
      </c>
      <c r="E25" s="114" t="s">
        <v>43</v>
      </c>
      <c r="F25" s="114" t="s">
        <v>44</v>
      </c>
      <c r="G25" s="114" t="s">
        <v>38</v>
      </c>
      <c r="H25" s="117">
        <v>51600000</v>
      </c>
      <c r="I25" s="117">
        <f t="shared" si="0"/>
        <v>51600000</v>
      </c>
      <c r="J25" s="117" t="s">
        <v>39</v>
      </c>
      <c r="K25" s="114" t="s">
        <v>40</v>
      </c>
      <c r="L25" s="114" t="s">
        <v>41</v>
      </c>
      <c r="M25" s="116" t="s">
        <v>179</v>
      </c>
      <c r="N25" s="114" t="s">
        <v>401</v>
      </c>
      <c r="O25" s="118">
        <v>247</v>
      </c>
      <c r="P25" s="119">
        <v>18</v>
      </c>
      <c r="IV25" s="120"/>
    </row>
    <row r="26" spans="1:256" s="133" customFormat="1" ht="67.5" customHeight="1">
      <c r="A26" s="132">
        <v>1453</v>
      </c>
      <c r="B26" s="144">
        <v>508</v>
      </c>
      <c r="C26" s="134" t="s">
        <v>212</v>
      </c>
      <c r="D26" s="132" t="s">
        <v>36</v>
      </c>
      <c r="E26" s="132" t="s">
        <v>165</v>
      </c>
      <c r="F26" s="132" t="s">
        <v>44</v>
      </c>
      <c r="G26" s="132" t="s">
        <v>38</v>
      </c>
      <c r="H26" s="135">
        <v>25800000</v>
      </c>
      <c r="I26" s="135">
        <f t="shared" si="0"/>
        <v>25800000</v>
      </c>
      <c r="J26" s="135" t="s">
        <v>39</v>
      </c>
      <c r="K26" s="132" t="s">
        <v>40</v>
      </c>
      <c r="L26" s="132" t="s">
        <v>41</v>
      </c>
      <c r="M26" s="134" t="s">
        <v>179</v>
      </c>
      <c r="N26" s="132" t="s">
        <v>427</v>
      </c>
      <c r="O26" s="136">
        <v>247</v>
      </c>
      <c r="P26" s="133" t="s">
        <v>12</v>
      </c>
      <c r="Q26" s="133" t="s">
        <v>12</v>
      </c>
      <c r="IV26" s="138"/>
    </row>
    <row r="27" spans="1:256" s="4" customFormat="1" ht="67.5" customHeight="1">
      <c r="A27" s="29">
        <v>1453</v>
      </c>
      <c r="B27" s="36">
        <v>508</v>
      </c>
      <c r="C27" s="47" t="s">
        <v>212</v>
      </c>
      <c r="D27" s="29" t="s">
        <v>332</v>
      </c>
      <c r="E27" s="29" t="s">
        <v>165</v>
      </c>
      <c r="F27" s="29" t="s">
        <v>44</v>
      </c>
      <c r="G27" s="29" t="s">
        <v>38</v>
      </c>
      <c r="H27" s="30">
        <v>25800000</v>
      </c>
      <c r="I27" s="30">
        <f>+H27</f>
        <v>25800000</v>
      </c>
      <c r="J27" s="30" t="s">
        <v>39</v>
      </c>
      <c r="K27" s="29" t="s">
        <v>40</v>
      </c>
      <c r="L27" s="29" t="s">
        <v>41</v>
      </c>
      <c r="M27" s="47" t="s">
        <v>179</v>
      </c>
      <c r="N27" s="29" t="s">
        <v>12</v>
      </c>
      <c r="O27" s="33">
        <v>247</v>
      </c>
      <c r="P27" s="4" t="s">
        <v>12</v>
      </c>
      <c r="Q27" s="4" t="s">
        <v>12</v>
      </c>
      <c r="IV27" s="2"/>
    </row>
    <row r="28" spans="1:256" s="119" customFormat="1" ht="141" customHeight="1">
      <c r="A28" s="114">
        <v>1453</v>
      </c>
      <c r="B28" s="115">
        <v>509</v>
      </c>
      <c r="C28" s="116" t="s">
        <v>213</v>
      </c>
      <c r="D28" s="114" t="s">
        <v>36</v>
      </c>
      <c r="E28" s="114" t="s">
        <v>165</v>
      </c>
      <c r="F28" s="114" t="s">
        <v>44</v>
      </c>
      <c r="G28" s="114" t="s">
        <v>38</v>
      </c>
      <c r="H28" s="117">
        <v>18000000</v>
      </c>
      <c r="I28" s="117">
        <f t="shared" si="0"/>
        <v>18000000</v>
      </c>
      <c r="J28" s="117" t="s">
        <v>39</v>
      </c>
      <c r="K28" s="114" t="s">
        <v>40</v>
      </c>
      <c r="L28" s="114" t="s">
        <v>41</v>
      </c>
      <c r="M28" s="116" t="s">
        <v>179</v>
      </c>
      <c r="N28" s="114" t="s">
        <v>389</v>
      </c>
      <c r="O28" s="118">
        <v>247</v>
      </c>
      <c r="P28" s="119">
        <v>43</v>
      </c>
      <c r="IV28" s="120"/>
    </row>
    <row r="29" spans="1:256" s="4" customFormat="1" ht="141" customHeight="1">
      <c r="A29" s="29">
        <v>1453</v>
      </c>
      <c r="B29" s="36">
        <v>509</v>
      </c>
      <c r="C29" s="47" t="s">
        <v>213</v>
      </c>
      <c r="D29" s="29" t="s">
        <v>332</v>
      </c>
      <c r="E29" s="29" t="s">
        <v>165</v>
      </c>
      <c r="F29" s="29" t="s">
        <v>44</v>
      </c>
      <c r="G29" s="29" t="s">
        <v>38</v>
      </c>
      <c r="H29" s="30">
        <v>18000000</v>
      </c>
      <c r="I29" s="30">
        <f>+H29</f>
        <v>18000000</v>
      </c>
      <c r="J29" s="30" t="s">
        <v>39</v>
      </c>
      <c r="K29" s="29" t="s">
        <v>40</v>
      </c>
      <c r="L29" s="29" t="s">
        <v>41</v>
      </c>
      <c r="M29" s="47" t="s">
        <v>179</v>
      </c>
      <c r="N29" s="29" t="s">
        <v>389</v>
      </c>
      <c r="O29" s="33">
        <v>247</v>
      </c>
      <c r="P29" s="4" t="s">
        <v>12</v>
      </c>
      <c r="IV29" s="2"/>
    </row>
    <row r="30" spans="1:256" s="4" customFormat="1" ht="148.5" customHeight="1">
      <c r="A30" s="29">
        <v>1453</v>
      </c>
      <c r="B30" s="36" t="s">
        <v>12</v>
      </c>
      <c r="C30" s="47" t="s">
        <v>193</v>
      </c>
      <c r="D30" s="29" t="s">
        <v>332</v>
      </c>
      <c r="E30" s="29" t="s">
        <v>185</v>
      </c>
      <c r="F30" s="29" t="s">
        <v>44</v>
      </c>
      <c r="G30" s="29" t="s">
        <v>38</v>
      </c>
      <c r="H30" s="30">
        <v>430735000</v>
      </c>
      <c r="I30" s="30">
        <f t="shared" si="0"/>
        <v>430735000</v>
      </c>
      <c r="J30" s="30" t="s">
        <v>39</v>
      </c>
      <c r="K30" s="29" t="s">
        <v>40</v>
      </c>
      <c r="L30" s="29" t="s">
        <v>41</v>
      </c>
      <c r="M30" s="47" t="s">
        <v>179</v>
      </c>
      <c r="N30" s="29"/>
      <c r="O30" s="33">
        <v>248</v>
      </c>
      <c r="IV30" s="2"/>
    </row>
    <row r="31" spans="1:256" s="133" customFormat="1" ht="60" customHeight="1">
      <c r="A31" s="132">
        <v>1453</v>
      </c>
      <c r="B31" s="144">
        <v>506</v>
      </c>
      <c r="C31" s="134" t="s">
        <v>215</v>
      </c>
      <c r="D31" s="132" t="s">
        <v>36</v>
      </c>
      <c r="E31" s="132" t="s">
        <v>165</v>
      </c>
      <c r="F31" s="132" t="s">
        <v>44</v>
      </c>
      <c r="G31" s="132" t="s">
        <v>38</v>
      </c>
      <c r="H31" s="135">
        <v>25800000</v>
      </c>
      <c r="I31" s="135">
        <f>+H31</f>
        <v>25800000</v>
      </c>
      <c r="J31" s="135" t="s">
        <v>39</v>
      </c>
      <c r="K31" s="132" t="s">
        <v>40</v>
      </c>
      <c r="L31" s="132" t="s">
        <v>41</v>
      </c>
      <c r="M31" s="134" t="s">
        <v>179</v>
      </c>
      <c r="N31" s="132" t="s">
        <v>426</v>
      </c>
      <c r="O31" s="136">
        <v>248</v>
      </c>
      <c r="IV31" s="138"/>
    </row>
    <row r="32" spans="1:256" s="4" customFormat="1" ht="60" customHeight="1">
      <c r="A32" s="29">
        <v>1453</v>
      </c>
      <c r="B32" s="36">
        <v>506</v>
      </c>
      <c r="C32" s="47" t="s">
        <v>215</v>
      </c>
      <c r="D32" s="29" t="s">
        <v>390</v>
      </c>
      <c r="E32" s="29" t="s">
        <v>165</v>
      </c>
      <c r="F32" s="29" t="s">
        <v>44</v>
      </c>
      <c r="G32" s="29" t="s">
        <v>38</v>
      </c>
      <c r="H32" s="30">
        <v>25800000</v>
      </c>
      <c r="I32" s="30">
        <f t="shared" si="0"/>
        <v>25800000</v>
      </c>
      <c r="J32" s="30" t="s">
        <v>39</v>
      </c>
      <c r="K32" s="29" t="s">
        <v>40</v>
      </c>
      <c r="L32" s="29" t="s">
        <v>41</v>
      </c>
      <c r="M32" s="47" t="s">
        <v>179</v>
      </c>
      <c r="N32" s="29" t="s">
        <v>46</v>
      </c>
      <c r="O32" s="33">
        <v>248</v>
      </c>
      <c r="IV32" s="2"/>
    </row>
    <row r="33" spans="1:15" s="4" customFormat="1" ht="90.75" customHeight="1">
      <c r="A33" s="29">
        <v>1455</v>
      </c>
      <c r="B33" s="29" t="s">
        <v>12</v>
      </c>
      <c r="C33" s="47" t="s">
        <v>207</v>
      </c>
      <c r="D33" s="29" t="s">
        <v>208</v>
      </c>
      <c r="E33" s="29" t="s">
        <v>202</v>
      </c>
      <c r="F33" s="29" t="s">
        <v>167</v>
      </c>
      <c r="G33" s="29" t="s">
        <v>180</v>
      </c>
      <c r="H33" s="30">
        <v>235664000</v>
      </c>
      <c r="I33" s="30">
        <f>+H33</f>
        <v>235664000</v>
      </c>
      <c r="J33" s="30" t="s">
        <v>39</v>
      </c>
      <c r="K33" s="29" t="s">
        <v>40</v>
      </c>
      <c r="L33" s="29" t="s">
        <v>47</v>
      </c>
      <c r="M33" s="29" t="s">
        <v>181</v>
      </c>
      <c r="N33" s="33"/>
      <c r="O33" s="33">
        <v>249</v>
      </c>
    </row>
    <row r="34" spans="1:15" s="2" customFormat="1" ht="82.5" customHeight="1">
      <c r="A34" s="29">
        <v>1456</v>
      </c>
      <c r="B34" s="29" t="s">
        <v>12</v>
      </c>
      <c r="C34" s="47" t="s">
        <v>168</v>
      </c>
      <c r="D34" s="29" t="s">
        <v>208</v>
      </c>
      <c r="E34" s="29" t="s">
        <v>175</v>
      </c>
      <c r="F34" s="29" t="s">
        <v>37</v>
      </c>
      <c r="G34" s="29" t="s">
        <v>182</v>
      </c>
      <c r="H34" s="30">
        <v>102835000</v>
      </c>
      <c r="I34" s="30">
        <f>+H34</f>
        <v>102835000</v>
      </c>
      <c r="J34" s="30" t="s">
        <v>39</v>
      </c>
      <c r="K34" s="29" t="s">
        <v>40</v>
      </c>
      <c r="L34" s="29" t="s">
        <v>41</v>
      </c>
      <c r="M34" s="29" t="s">
        <v>183</v>
      </c>
      <c r="N34" s="29" t="s">
        <v>12</v>
      </c>
      <c r="O34" s="29">
        <v>250</v>
      </c>
    </row>
    <row r="35" spans="1:15" s="133" customFormat="1" ht="63" customHeight="1">
      <c r="A35" s="132">
        <v>1458</v>
      </c>
      <c r="B35" s="133">
        <v>504</v>
      </c>
      <c r="C35" s="134" t="s">
        <v>50</v>
      </c>
      <c r="D35" s="132" t="s">
        <v>36</v>
      </c>
      <c r="E35" s="132" t="s">
        <v>165</v>
      </c>
      <c r="F35" s="132" t="s">
        <v>44</v>
      </c>
      <c r="G35" s="132" t="s">
        <v>38</v>
      </c>
      <c r="H35" s="135">
        <v>29700000</v>
      </c>
      <c r="I35" s="135">
        <f aca="true" t="shared" si="1" ref="I35:I46">+H35</f>
        <v>29700000</v>
      </c>
      <c r="J35" s="135" t="s">
        <v>39</v>
      </c>
      <c r="K35" s="132" t="s">
        <v>40</v>
      </c>
      <c r="L35" s="132" t="s">
        <v>48</v>
      </c>
      <c r="M35" s="136"/>
      <c r="N35" s="139" t="s">
        <v>219</v>
      </c>
      <c r="O35" s="136">
        <v>252</v>
      </c>
    </row>
    <row r="36" spans="1:15" s="4" customFormat="1" ht="63" customHeight="1">
      <c r="A36" s="29">
        <v>1458</v>
      </c>
      <c r="B36" s="4">
        <v>504</v>
      </c>
      <c r="C36" s="47" t="s">
        <v>50</v>
      </c>
      <c r="D36" s="29" t="s">
        <v>332</v>
      </c>
      <c r="E36" s="29" t="s">
        <v>165</v>
      </c>
      <c r="F36" s="29" t="s">
        <v>44</v>
      </c>
      <c r="G36" s="29" t="s">
        <v>38</v>
      </c>
      <c r="H36" s="30">
        <v>36350000</v>
      </c>
      <c r="I36" s="30">
        <f>+H36</f>
        <v>36350000</v>
      </c>
      <c r="J36" s="30" t="s">
        <v>39</v>
      </c>
      <c r="K36" s="29" t="s">
        <v>40</v>
      </c>
      <c r="L36" s="29" t="s">
        <v>48</v>
      </c>
      <c r="M36" s="33"/>
      <c r="N36" s="68" t="s">
        <v>219</v>
      </c>
      <c r="O36" s="33">
        <v>252</v>
      </c>
    </row>
    <row r="37" spans="1:15" s="4" customFormat="1" ht="63" customHeight="1">
      <c r="A37" s="63">
        <v>1458</v>
      </c>
      <c r="B37" s="64" t="s">
        <v>12</v>
      </c>
      <c r="C37" s="65" t="s">
        <v>169</v>
      </c>
      <c r="D37" s="63" t="s">
        <v>216</v>
      </c>
      <c r="E37" s="58" t="s">
        <v>174</v>
      </c>
      <c r="F37" s="66" t="s">
        <v>315</v>
      </c>
      <c r="G37" s="63" t="s">
        <v>38</v>
      </c>
      <c r="H37" s="82">
        <v>426550000</v>
      </c>
      <c r="I37" s="82">
        <f>+H37</f>
        <v>426550000</v>
      </c>
      <c r="J37" s="30" t="s">
        <v>39</v>
      </c>
      <c r="K37" s="29" t="s">
        <v>40</v>
      </c>
      <c r="L37" s="29" t="s">
        <v>48</v>
      </c>
      <c r="M37" s="33"/>
      <c r="N37" s="68"/>
      <c r="O37" s="33">
        <v>252</v>
      </c>
    </row>
    <row r="38" spans="1:15" s="4" customFormat="1" ht="84.75" customHeight="1">
      <c r="A38" s="29">
        <v>1458</v>
      </c>
      <c r="B38" s="47" t="s">
        <v>12</v>
      </c>
      <c r="C38" s="47" t="s">
        <v>170</v>
      </c>
      <c r="D38" s="29" t="s">
        <v>217</v>
      </c>
      <c r="E38" s="29" t="s">
        <v>165</v>
      </c>
      <c r="F38" s="29" t="s">
        <v>187</v>
      </c>
      <c r="G38" s="29" t="s">
        <v>38</v>
      </c>
      <c r="H38" s="30">
        <f>439033000-2783000</f>
        <v>436250000</v>
      </c>
      <c r="I38" s="30">
        <f t="shared" si="1"/>
        <v>436250000</v>
      </c>
      <c r="J38" s="30" t="s">
        <v>39</v>
      </c>
      <c r="K38" s="29" t="s">
        <v>40</v>
      </c>
      <c r="L38" s="29" t="s">
        <v>48</v>
      </c>
      <c r="M38" s="33"/>
      <c r="N38" s="68"/>
      <c r="O38" s="33">
        <v>253</v>
      </c>
    </row>
    <row r="39" spans="1:15" s="133" customFormat="1" ht="49.5" customHeight="1">
      <c r="A39" s="132">
        <v>1458</v>
      </c>
      <c r="B39" s="133">
        <v>495</v>
      </c>
      <c r="C39" s="134" t="s">
        <v>218</v>
      </c>
      <c r="D39" s="132" t="s">
        <v>36</v>
      </c>
      <c r="E39" s="132" t="s">
        <v>165</v>
      </c>
      <c r="F39" s="132" t="s">
        <v>44</v>
      </c>
      <c r="G39" s="132" t="s">
        <v>38</v>
      </c>
      <c r="H39" s="135">
        <v>25800000</v>
      </c>
      <c r="I39" s="135">
        <f t="shared" si="1"/>
        <v>25800000</v>
      </c>
      <c r="J39" s="135" t="s">
        <v>39</v>
      </c>
      <c r="K39" s="132" t="s">
        <v>40</v>
      </c>
      <c r="L39" s="132" t="s">
        <v>48</v>
      </c>
      <c r="M39" s="136"/>
      <c r="N39" s="139" t="s">
        <v>49</v>
      </c>
      <c r="O39" s="136">
        <v>253</v>
      </c>
    </row>
    <row r="40" spans="1:15" s="4" customFormat="1" ht="49.5" customHeight="1">
      <c r="A40" s="29">
        <v>1458</v>
      </c>
      <c r="B40" s="4">
        <v>495</v>
      </c>
      <c r="C40" s="47" t="s">
        <v>218</v>
      </c>
      <c r="D40" s="29" t="s">
        <v>332</v>
      </c>
      <c r="E40" s="29" t="s">
        <v>391</v>
      </c>
      <c r="F40" s="29" t="s">
        <v>44</v>
      </c>
      <c r="G40" s="29" t="s">
        <v>38</v>
      </c>
      <c r="H40" s="30">
        <v>23650000</v>
      </c>
      <c r="I40" s="30">
        <f>+H40</f>
        <v>23650000</v>
      </c>
      <c r="J40" s="30" t="s">
        <v>39</v>
      </c>
      <c r="K40" s="29" t="s">
        <v>40</v>
      </c>
      <c r="L40" s="29" t="s">
        <v>48</v>
      </c>
      <c r="M40" s="33"/>
      <c r="N40" s="68" t="s">
        <v>49</v>
      </c>
      <c r="O40" s="33">
        <v>253</v>
      </c>
    </row>
    <row r="41" spans="1:15" s="4" customFormat="1" ht="63" customHeight="1">
      <c r="A41" s="29">
        <v>1458</v>
      </c>
      <c r="B41" s="4">
        <v>90141703</v>
      </c>
      <c r="C41" s="47" t="s">
        <v>172</v>
      </c>
      <c r="D41" s="29" t="s">
        <v>217</v>
      </c>
      <c r="E41" s="29" t="s">
        <v>165</v>
      </c>
      <c r="F41" s="29" t="s">
        <v>187</v>
      </c>
      <c r="G41" s="29" t="s">
        <v>38</v>
      </c>
      <c r="H41" s="30">
        <f>236333000-2783000</f>
        <v>233550000</v>
      </c>
      <c r="I41" s="30">
        <f t="shared" si="1"/>
        <v>233550000</v>
      </c>
      <c r="J41" s="30" t="s">
        <v>39</v>
      </c>
      <c r="K41" s="29" t="s">
        <v>40</v>
      </c>
      <c r="L41" s="29" t="s">
        <v>48</v>
      </c>
      <c r="M41" s="33"/>
      <c r="N41" s="68"/>
      <c r="O41" s="33">
        <v>254</v>
      </c>
    </row>
    <row r="42" spans="1:15" s="133" customFormat="1" ht="63" customHeight="1">
      <c r="A42" s="132">
        <v>1458</v>
      </c>
      <c r="B42" s="133">
        <v>505</v>
      </c>
      <c r="C42" s="134" t="s">
        <v>52</v>
      </c>
      <c r="D42" s="132" t="s">
        <v>36</v>
      </c>
      <c r="E42" s="132" t="s">
        <v>165</v>
      </c>
      <c r="F42" s="132" t="s">
        <v>44</v>
      </c>
      <c r="G42" s="132" t="s">
        <v>38</v>
      </c>
      <c r="H42" s="135">
        <v>25800000</v>
      </c>
      <c r="I42" s="135">
        <f>+H42</f>
        <v>25800000</v>
      </c>
      <c r="J42" s="135" t="s">
        <v>39</v>
      </c>
      <c r="K42" s="132" t="s">
        <v>40</v>
      </c>
      <c r="L42" s="132" t="s">
        <v>48</v>
      </c>
      <c r="M42" s="136"/>
      <c r="N42" s="139" t="s">
        <v>425</v>
      </c>
      <c r="O42" s="136">
        <v>254</v>
      </c>
    </row>
    <row r="43" spans="1:15" s="4" customFormat="1" ht="63" customHeight="1">
      <c r="A43" s="29">
        <v>1458</v>
      </c>
      <c r="B43" s="4">
        <v>505</v>
      </c>
      <c r="C43" s="47" t="s">
        <v>52</v>
      </c>
      <c r="D43" s="29" t="s">
        <v>332</v>
      </c>
      <c r="E43" s="29" t="s">
        <v>391</v>
      </c>
      <c r="F43" s="29" t="s">
        <v>44</v>
      </c>
      <c r="G43" s="29" t="s">
        <v>38</v>
      </c>
      <c r="H43" s="30">
        <v>23650000</v>
      </c>
      <c r="I43" s="30">
        <f t="shared" si="1"/>
        <v>23650000</v>
      </c>
      <c r="J43" s="30" t="s">
        <v>39</v>
      </c>
      <c r="K43" s="29" t="s">
        <v>40</v>
      </c>
      <c r="L43" s="29" t="s">
        <v>48</v>
      </c>
      <c r="M43" s="33"/>
      <c r="N43" s="68" t="s">
        <v>51</v>
      </c>
      <c r="O43" s="33">
        <v>254</v>
      </c>
    </row>
    <row r="44" spans="1:15" s="4" customFormat="1" ht="63" customHeight="1">
      <c r="A44" s="29">
        <v>1458</v>
      </c>
      <c r="B44" s="4" t="s">
        <v>12</v>
      </c>
      <c r="C44" s="47" t="s">
        <v>194</v>
      </c>
      <c r="D44" s="29" t="s">
        <v>217</v>
      </c>
      <c r="E44" s="29" t="s">
        <v>165</v>
      </c>
      <c r="F44" s="29" t="s">
        <v>187</v>
      </c>
      <c r="G44" s="29" t="s">
        <v>38</v>
      </c>
      <c r="H44" s="30">
        <v>376550000</v>
      </c>
      <c r="I44" s="30">
        <f t="shared" si="1"/>
        <v>376550000</v>
      </c>
      <c r="J44" s="30" t="s">
        <v>39</v>
      </c>
      <c r="K44" s="29" t="s">
        <v>40</v>
      </c>
      <c r="L44" s="29" t="s">
        <v>48</v>
      </c>
      <c r="M44" s="33"/>
      <c r="N44" s="68"/>
      <c r="O44" s="33">
        <v>255</v>
      </c>
    </row>
    <row r="45" spans="1:15" s="4" customFormat="1" ht="76.5">
      <c r="A45" s="29">
        <v>1458</v>
      </c>
      <c r="B45" s="4">
        <v>496</v>
      </c>
      <c r="C45" s="47" t="s">
        <v>220</v>
      </c>
      <c r="D45" s="29" t="s">
        <v>332</v>
      </c>
      <c r="E45" s="29" t="s">
        <v>391</v>
      </c>
      <c r="F45" s="29" t="s">
        <v>44</v>
      </c>
      <c r="G45" s="29" t="s">
        <v>38</v>
      </c>
      <c r="H45" s="30">
        <v>23650000</v>
      </c>
      <c r="I45" s="30">
        <f>+H45</f>
        <v>23650000</v>
      </c>
      <c r="J45" s="30" t="s">
        <v>39</v>
      </c>
      <c r="K45" s="29" t="s">
        <v>40</v>
      </c>
      <c r="L45" s="29" t="s">
        <v>48</v>
      </c>
      <c r="M45" s="33"/>
      <c r="N45" s="68" t="s">
        <v>12</v>
      </c>
      <c r="O45" s="33">
        <v>255</v>
      </c>
    </row>
    <row r="46" spans="1:15" s="133" customFormat="1" ht="76.5">
      <c r="A46" s="132">
        <v>1458</v>
      </c>
      <c r="B46" s="133">
        <v>496</v>
      </c>
      <c r="C46" s="134" t="s">
        <v>220</v>
      </c>
      <c r="D46" s="132" t="s">
        <v>36</v>
      </c>
      <c r="E46" s="132" t="s">
        <v>165</v>
      </c>
      <c r="F46" s="132" t="s">
        <v>44</v>
      </c>
      <c r="G46" s="132" t="s">
        <v>38</v>
      </c>
      <c r="H46" s="135">
        <v>25800000</v>
      </c>
      <c r="I46" s="135">
        <f t="shared" si="1"/>
        <v>25800000</v>
      </c>
      <c r="J46" s="135" t="s">
        <v>39</v>
      </c>
      <c r="K46" s="132" t="s">
        <v>40</v>
      </c>
      <c r="L46" s="132" t="s">
        <v>48</v>
      </c>
      <c r="M46" s="136"/>
      <c r="N46" s="139" t="s">
        <v>421</v>
      </c>
      <c r="O46" s="136">
        <v>255</v>
      </c>
    </row>
    <row r="47" spans="1:15" s="2" customFormat="1" ht="56.25" customHeight="1">
      <c r="A47" s="29">
        <v>1460</v>
      </c>
      <c r="B47" s="44" t="s">
        <v>222</v>
      </c>
      <c r="C47" s="48" t="s">
        <v>221</v>
      </c>
      <c r="D47" s="29" t="s">
        <v>36</v>
      </c>
      <c r="E47" s="29" t="s">
        <v>175</v>
      </c>
      <c r="F47" s="29" t="s">
        <v>188</v>
      </c>
      <c r="G47" s="29" t="s">
        <v>189</v>
      </c>
      <c r="H47" s="30">
        <v>18000000</v>
      </c>
      <c r="I47" s="30">
        <f aca="true" t="shared" si="2" ref="I47:I57">+H47</f>
        <v>18000000</v>
      </c>
      <c r="J47" s="30" t="s">
        <v>39</v>
      </c>
      <c r="K47" s="29" t="s">
        <v>40</v>
      </c>
      <c r="L47" s="29" t="s">
        <v>53</v>
      </c>
      <c r="M47" s="29"/>
      <c r="N47" s="29" t="s">
        <v>51</v>
      </c>
      <c r="O47" s="29">
        <v>256</v>
      </c>
    </row>
    <row r="48" spans="1:15" s="2" customFormat="1" ht="56.25" customHeight="1">
      <c r="A48" s="29">
        <v>1460</v>
      </c>
      <c r="B48" s="44" t="s">
        <v>222</v>
      </c>
      <c r="C48" s="48" t="s">
        <v>221</v>
      </c>
      <c r="D48" s="29" t="s">
        <v>36</v>
      </c>
      <c r="E48" s="29" t="s">
        <v>175</v>
      </c>
      <c r="F48" s="29" t="s">
        <v>188</v>
      </c>
      <c r="G48" s="29" t="s">
        <v>189</v>
      </c>
      <c r="H48" s="30">
        <v>18000000</v>
      </c>
      <c r="I48" s="30">
        <f t="shared" si="2"/>
        <v>18000000</v>
      </c>
      <c r="J48" s="30" t="s">
        <v>39</v>
      </c>
      <c r="K48" s="29" t="s">
        <v>40</v>
      </c>
      <c r="L48" s="29" t="s">
        <v>53</v>
      </c>
      <c r="M48" s="29"/>
      <c r="N48" s="29" t="s">
        <v>51</v>
      </c>
      <c r="O48" s="29">
        <v>256</v>
      </c>
    </row>
    <row r="49" spans="1:15" s="2" customFormat="1" ht="56.25" customHeight="1">
      <c r="A49" s="29">
        <v>1460</v>
      </c>
      <c r="B49" s="44" t="s">
        <v>222</v>
      </c>
      <c r="C49" s="48" t="s">
        <v>221</v>
      </c>
      <c r="D49" s="29" t="s">
        <v>36</v>
      </c>
      <c r="E49" s="29" t="s">
        <v>175</v>
      </c>
      <c r="F49" s="29" t="s">
        <v>188</v>
      </c>
      <c r="G49" s="29" t="s">
        <v>189</v>
      </c>
      <c r="H49" s="30">
        <v>18000000</v>
      </c>
      <c r="I49" s="30">
        <f t="shared" si="2"/>
        <v>18000000</v>
      </c>
      <c r="J49" s="30" t="s">
        <v>39</v>
      </c>
      <c r="K49" s="29" t="s">
        <v>40</v>
      </c>
      <c r="L49" s="29" t="s">
        <v>53</v>
      </c>
      <c r="M49" s="29"/>
      <c r="N49" s="29" t="s">
        <v>51</v>
      </c>
      <c r="O49" s="29">
        <v>256</v>
      </c>
    </row>
    <row r="50" spans="1:256" s="4" customFormat="1" ht="74.25" customHeight="1">
      <c r="A50" s="29">
        <v>1462</v>
      </c>
      <c r="B50" s="29" t="s">
        <v>12</v>
      </c>
      <c r="C50" s="49" t="s">
        <v>226</v>
      </c>
      <c r="D50" s="29" t="s">
        <v>214</v>
      </c>
      <c r="E50" s="29">
        <v>6</v>
      </c>
      <c r="F50" s="29" t="s">
        <v>190</v>
      </c>
      <c r="G50" s="29" t="s">
        <v>38</v>
      </c>
      <c r="H50" s="30">
        <v>2071819800</v>
      </c>
      <c r="I50" s="30">
        <f t="shared" si="2"/>
        <v>2071819800</v>
      </c>
      <c r="J50" s="30" t="s">
        <v>39</v>
      </c>
      <c r="K50" s="29" t="s">
        <v>40</v>
      </c>
      <c r="L50" s="29" t="s">
        <v>54</v>
      </c>
      <c r="M50" s="33"/>
      <c r="N50" s="29" t="s">
        <v>12</v>
      </c>
      <c r="O50" s="33">
        <v>257</v>
      </c>
      <c r="Q50" s="41"/>
      <c r="IV50" s="2"/>
    </row>
    <row r="51" spans="1:256" s="4" customFormat="1" ht="94.5" customHeight="1">
      <c r="A51" s="29">
        <v>1462</v>
      </c>
      <c r="B51" s="37" t="s">
        <v>12</v>
      </c>
      <c r="C51" s="49" t="s">
        <v>225</v>
      </c>
      <c r="D51" s="29" t="s">
        <v>214</v>
      </c>
      <c r="E51" s="29">
        <v>7</v>
      </c>
      <c r="F51" s="29" t="s">
        <v>167</v>
      </c>
      <c r="G51" s="29" t="s">
        <v>38</v>
      </c>
      <c r="H51" s="30">
        <f>230202200-2904000</f>
        <v>227298200</v>
      </c>
      <c r="I51" s="30">
        <f t="shared" si="2"/>
        <v>227298200</v>
      </c>
      <c r="J51" s="30" t="s">
        <v>39</v>
      </c>
      <c r="K51" s="29" t="s">
        <v>40</v>
      </c>
      <c r="L51" s="29" t="s">
        <v>54</v>
      </c>
      <c r="M51" s="33"/>
      <c r="N51" s="29" t="s">
        <v>12</v>
      </c>
      <c r="O51" s="33">
        <v>257</v>
      </c>
      <c r="Q51" s="40"/>
      <c r="IV51" s="2"/>
    </row>
    <row r="52" spans="1:256" s="133" customFormat="1" ht="66" customHeight="1">
      <c r="A52" s="132">
        <v>1462</v>
      </c>
      <c r="B52" s="137">
        <v>494</v>
      </c>
      <c r="C52" s="134" t="s">
        <v>223</v>
      </c>
      <c r="D52" s="132" t="s">
        <v>36</v>
      </c>
      <c r="E52" s="132" t="s">
        <v>165</v>
      </c>
      <c r="F52" s="132" t="s">
        <v>44</v>
      </c>
      <c r="G52" s="132" t="s">
        <v>38</v>
      </c>
      <c r="H52" s="135">
        <v>25800000</v>
      </c>
      <c r="I52" s="135">
        <f>+H52</f>
        <v>25800000</v>
      </c>
      <c r="J52" s="135" t="s">
        <v>39</v>
      </c>
      <c r="K52" s="132" t="s">
        <v>40</v>
      </c>
      <c r="L52" s="132" t="s">
        <v>54</v>
      </c>
      <c r="M52" s="136"/>
      <c r="N52" s="132" t="s">
        <v>420</v>
      </c>
      <c r="O52" s="136">
        <v>257</v>
      </c>
      <c r="IV52" s="138"/>
    </row>
    <row r="53" spans="1:256" s="4" customFormat="1" ht="66" customHeight="1">
      <c r="A53" s="29">
        <v>1462</v>
      </c>
      <c r="B53" s="69">
        <v>494</v>
      </c>
      <c r="C53" s="47" t="s">
        <v>223</v>
      </c>
      <c r="D53" s="29" t="s">
        <v>332</v>
      </c>
      <c r="E53" s="29" t="s">
        <v>165</v>
      </c>
      <c r="F53" s="29" t="s">
        <v>44</v>
      </c>
      <c r="G53" s="29" t="s">
        <v>38</v>
      </c>
      <c r="H53" s="30">
        <v>25800000</v>
      </c>
      <c r="I53" s="30">
        <f t="shared" si="2"/>
        <v>25800000</v>
      </c>
      <c r="J53" s="30" t="s">
        <v>39</v>
      </c>
      <c r="K53" s="29" t="s">
        <v>40</v>
      </c>
      <c r="L53" s="29" t="s">
        <v>54</v>
      </c>
      <c r="M53" s="33"/>
      <c r="N53" s="29" t="s">
        <v>55</v>
      </c>
      <c r="O53" s="33">
        <v>257</v>
      </c>
      <c r="IV53" s="2"/>
    </row>
    <row r="54" spans="1:256" s="4" customFormat="1" ht="67.5">
      <c r="A54" s="29">
        <v>1462</v>
      </c>
      <c r="B54" s="47" t="s">
        <v>12</v>
      </c>
      <c r="C54" s="50" t="s">
        <v>195</v>
      </c>
      <c r="D54" s="29" t="s">
        <v>214</v>
      </c>
      <c r="E54" s="29" t="s">
        <v>174</v>
      </c>
      <c r="F54" s="29" t="s">
        <v>190</v>
      </c>
      <c r="G54" s="29" t="s">
        <v>38</v>
      </c>
      <c r="H54" s="30">
        <v>406304000</v>
      </c>
      <c r="I54" s="30">
        <f t="shared" si="2"/>
        <v>406304000</v>
      </c>
      <c r="J54" s="30" t="s">
        <v>39</v>
      </c>
      <c r="K54" s="29" t="s">
        <v>40</v>
      </c>
      <c r="L54" s="29" t="s">
        <v>54</v>
      </c>
      <c r="M54" s="33"/>
      <c r="N54" s="29" t="s">
        <v>12</v>
      </c>
      <c r="O54" s="33">
        <v>258</v>
      </c>
      <c r="IV54" s="2"/>
    </row>
    <row r="55" spans="1:256" s="4" customFormat="1" ht="87" customHeight="1">
      <c r="A55" s="29">
        <v>1462</v>
      </c>
      <c r="B55" s="51"/>
      <c r="C55" s="49" t="s">
        <v>224</v>
      </c>
      <c r="D55" s="29" t="s">
        <v>214</v>
      </c>
      <c r="E55" s="29" t="s">
        <v>165</v>
      </c>
      <c r="F55" s="29" t="s">
        <v>167</v>
      </c>
      <c r="G55" s="29" t="s">
        <v>38</v>
      </c>
      <c r="H55" s="30">
        <f>45000000-2904000</f>
        <v>42096000</v>
      </c>
      <c r="I55" s="30">
        <f t="shared" si="2"/>
        <v>42096000</v>
      </c>
      <c r="J55" s="30" t="s">
        <v>39</v>
      </c>
      <c r="K55" s="29" t="s">
        <v>40</v>
      </c>
      <c r="L55" s="29" t="s">
        <v>54</v>
      </c>
      <c r="M55" s="33"/>
      <c r="N55" s="29" t="s">
        <v>12</v>
      </c>
      <c r="O55" s="33">
        <v>258</v>
      </c>
      <c r="IV55" s="2"/>
    </row>
    <row r="56" spans="1:256" s="133" customFormat="1" ht="60" customHeight="1">
      <c r="A56" s="132">
        <v>1462</v>
      </c>
      <c r="B56" s="137">
        <v>494</v>
      </c>
      <c r="C56" s="134" t="s">
        <v>223</v>
      </c>
      <c r="D56" s="132" t="s">
        <v>36</v>
      </c>
      <c r="E56" s="132" t="s">
        <v>165</v>
      </c>
      <c r="F56" s="132" t="s">
        <v>44</v>
      </c>
      <c r="G56" s="132" t="s">
        <v>38</v>
      </c>
      <c r="H56" s="135">
        <v>25800000</v>
      </c>
      <c r="I56" s="135">
        <f>+H56</f>
        <v>25800000</v>
      </c>
      <c r="J56" s="135" t="s">
        <v>39</v>
      </c>
      <c r="K56" s="132" t="s">
        <v>40</v>
      </c>
      <c r="L56" s="132" t="s">
        <v>54</v>
      </c>
      <c r="M56" s="136"/>
      <c r="N56" s="132" t="s">
        <v>51</v>
      </c>
      <c r="O56" s="136">
        <v>258</v>
      </c>
      <c r="IV56" s="138"/>
    </row>
    <row r="57" spans="1:256" s="4" customFormat="1" ht="60" customHeight="1">
      <c r="A57" s="29">
        <v>1462</v>
      </c>
      <c r="B57" s="69">
        <v>494</v>
      </c>
      <c r="C57" s="47" t="s">
        <v>223</v>
      </c>
      <c r="D57" s="29" t="s">
        <v>390</v>
      </c>
      <c r="E57" s="29" t="s">
        <v>165</v>
      </c>
      <c r="F57" s="29" t="s">
        <v>44</v>
      </c>
      <c r="G57" s="29" t="s">
        <v>38</v>
      </c>
      <c r="H57" s="30">
        <v>25800000</v>
      </c>
      <c r="I57" s="30">
        <f t="shared" si="2"/>
        <v>25800000</v>
      </c>
      <c r="J57" s="30" t="s">
        <v>39</v>
      </c>
      <c r="K57" s="29" t="s">
        <v>40</v>
      </c>
      <c r="L57" s="29" t="s">
        <v>54</v>
      </c>
      <c r="M57" s="33"/>
      <c r="N57" s="29" t="s">
        <v>51</v>
      </c>
      <c r="O57" s="33">
        <v>258</v>
      </c>
      <c r="IV57" s="2"/>
    </row>
    <row r="58" spans="1:256" s="4" customFormat="1" ht="99" customHeight="1">
      <c r="A58" s="38">
        <v>1464</v>
      </c>
      <c r="B58" s="53" t="s">
        <v>12</v>
      </c>
      <c r="C58" s="52" t="s">
        <v>294</v>
      </c>
      <c r="D58" s="29" t="s">
        <v>206</v>
      </c>
      <c r="E58" s="29" t="s">
        <v>173</v>
      </c>
      <c r="F58" s="29" t="s">
        <v>186</v>
      </c>
      <c r="G58" s="29" t="s">
        <v>38</v>
      </c>
      <c r="H58" s="30">
        <f>5287184000+4048373000</f>
        <v>9335557000</v>
      </c>
      <c r="I58" s="30">
        <f aca="true" t="shared" si="3" ref="I58:I93">+H58</f>
        <v>9335557000</v>
      </c>
      <c r="J58" s="30" t="s">
        <v>39</v>
      </c>
      <c r="K58" s="29" t="s">
        <v>40</v>
      </c>
      <c r="L58" s="29" t="s">
        <v>56</v>
      </c>
      <c r="M58" s="33"/>
      <c r="N58" s="29"/>
      <c r="O58" s="33" t="s">
        <v>296</v>
      </c>
      <c r="Q58" s="30"/>
      <c r="IV58" s="2"/>
    </row>
    <row r="59" spans="1:256" s="4" customFormat="1" ht="100.5" customHeight="1">
      <c r="A59" s="38">
        <v>1464</v>
      </c>
      <c r="B59" s="43" t="s">
        <v>12</v>
      </c>
      <c r="C59" s="54" t="s">
        <v>295</v>
      </c>
      <c r="D59" s="29" t="s">
        <v>206</v>
      </c>
      <c r="E59" s="29" t="s">
        <v>171</v>
      </c>
      <c r="F59" s="29" t="s">
        <v>197</v>
      </c>
      <c r="G59" s="29" t="s">
        <v>38</v>
      </c>
      <c r="H59" s="30">
        <f>580000000+450000000-2904000-5280000</f>
        <v>1021816000</v>
      </c>
      <c r="I59" s="30">
        <f t="shared" si="3"/>
        <v>1021816000</v>
      </c>
      <c r="J59" s="30" t="s">
        <v>39</v>
      </c>
      <c r="K59" s="29" t="s">
        <v>196</v>
      </c>
      <c r="L59" s="29" t="s">
        <v>56</v>
      </c>
      <c r="M59" s="33"/>
      <c r="N59" s="29"/>
      <c r="O59" s="33" t="s">
        <v>296</v>
      </c>
      <c r="Q59" s="40"/>
      <c r="IV59" s="2"/>
    </row>
    <row r="60" spans="1:256" s="119" customFormat="1" ht="58.5" customHeight="1">
      <c r="A60" s="124">
        <v>1464</v>
      </c>
      <c r="B60" s="125">
        <v>492</v>
      </c>
      <c r="C60" s="126" t="s">
        <v>292</v>
      </c>
      <c r="D60" s="114" t="s">
        <v>36</v>
      </c>
      <c r="E60" s="114" t="s">
        <v>165</v>
      </c>
      <c r="F60" s="114" t="s">
        <v>44</v>
      </c>
      <c r="G60" s="114" t="s">
        <v>38</v>
      </c>
      <c r="H60" s="117">
        <v>25800000</v>
      </c>
      <c r="I60" s="117">
        <f t="shared" si="3"/>
        <v>25800000</v>
      </c>
      <c r="J60" s="117" t="s">
        <v>39</v>
      </c>
      <c r="K60" s="114" t="s">
        <v>40</v>
      </c>
      <c r="L60" s="114" t="s">
        <v>56</v>
      </c>
      <c r="M60" s="118"/>
      <c r="N60" s="114" t="s">
        <v>415</v>
      </c>
      <c r="O60" s="118" t="s">
        <v>296</v>
      </c>
      <c r="P60" s="119">
        <v>64</v>
      </c>
      <c r="IV60" s="120"/>
    </row>
    <row r="61" spans="1:256" s="4" customFormat="1" ht="58.5" customHeight="1">
      <c r="A61" s="38">
        <v>1464</v>
      </c>
      <c r="B61" s="39">
        <v>492</v>
      </c>
      <c r="C61" s="53" t="s">
        <v>292</v>
      </c>
      <c r="D61" s="29" t="s">
        <v>332</v>
      </c>
      <c r="E61" s="29" t="s">
        <v>165</v>
      </c>
      <c r="F61" s="29" t="s">
        <v>44</v>
      </c>
      <c r="G61" s="29" t="s">
        <v>38</v>
      </c>
      <c r="H61" s="30">
        <v>25800000</v>
      </c>
      <c r="I61" s="30">
        <f>+H61</f>
        <v>25800000</v>
      </c>
      <c r="J61" s="30" t="s">
        <v>39</v>
      </c>
      <c r="K61" s="29" t="s">
        <v>40</v>
      </c>
      <c r="L61" s="29" t="s">
        <v>56</v>
      </c>
      <c r="M61" s="33"/>
      <c r="N61" s="29" t="s">
        <v>291</v>
      </c>
      <c r="O61" s="33" t="s">
        <v>296</v>
      </c>
      <c r="IV61" s="2"/>
    </row>
    <row r="62" spans="1:256" s="133" customFormat="1" ht="58.5" customHeight="1">
      <c r="A62" s="140">
        <v>1464</v>
      </c>
      <c r="B62" s="143">
        <v>498</v>
      </c>
      <c r="C62" s="142" t="s">
        <v>293</v>
      </c>
      <c r="D62" s="132" t="s">
        <v>36</v>
      </c>
      <c r="E62" s="132" t="s">
        <v>165</v>
      </c>
      <c r="F62" s="132" t="s">
        <v>44</v>
      </c>
      <c r="G62" s="132" t="s">
        <v>38</v>
      </c>
      <c r="H62" s="135">
        <v>44700000</v>
      </c>
      <c r="I62" s="135">
        <f t="shared" si="3"/>
        <v>44700000</v>
      </c>
      <c r="J62" s="135" t="s">
        <v>39</v>
      </c>
      <c r="K62" s="132" t="s">
        <v>40</v>
      </c>
      <c r="L62" s="132" t="s">
        <v>57</v>
      </c>
      <c r="M62" s="136"/>
      <c r="N62" s="132" t="s">
        <v>51</v>
      </c>
      <c r="O62" s="136" t="s">
        <v>296</v>
      </c>
      <c r="IV62" s="138"/>
    </row>
    <row r="63" spans="1:256" s="4" customFormat="1" ht="58.5" customHeight="1">
      <c r="A63" s="38">
        <v>1464</v>
      </c>
      <c r="B63" s="39">
        <v>498</v>
      </c>
      <c r="C63" s="53" t="s">
        <v>293</v>
      </c>
      <c r="D63" s="29" t="s">
        <v>332</v>
      </c>
      <c r="E63" s="29" t="s">
        <v>165</v>
      </c>
      <c r="F63" s="29" t="s">
        <v>44</v>
      </c>
      <c r="G63" s="29" t="s">
        <v>38</v>
      </c>
      <c r="H63" s="30">
        <v>44700000</v>
      </c>
      <c r="I63" s="30">
        <f>+H63</f>
        <v>44700000</v>
      </c>
      <c r="J63" s="30" t="s">
        <v>39</v>
      </c>
      <c r="K63" s="29" t="s">
        <v>40</v>
      </c>
      <c r="L63" s="29" t="s">
        <v>57</v>
      </c>
      <c r="M63" s="33"/>
      <c r="N63" s="29" t="s">
        <v>51</v>
      </c>
      <c r="O63" s="33" t="s">
        <v>296</v>
      </c>
      <c r="IV63" s="2"/>
    </row>
    <row r="64" spans="1:256" s="4" customFormat="1" ht="76.5">
      <c r="A64" s="38">
        <v>1464</v>
      </c>
      <c r="B64" s="53" t="s">
        <v>12</v>
      </c>
      <c r="C64" s="52" t="s">
        <v>239</v>
      </c>
      <c r="D64" s="29" t="s">
        <v>214</v>
      </c>
      <c r="E64" s="29" t="s">
        <v>173</v>
      </c>
      <c r="F64" s="29" t="s">
        <v>186</v>
      </c>
      <c r="G64" s="29" t="s">
        <v>38</v>
      </c>
      <c r="H64" s="30">
        <f>469612000+1841304000</f>
        <v>2310916000</v>
      </c>
      <c r="I64" s="30">
        <f t="shared" si="3"/>
        <v>2310916000</v>
      </c>
      <c r="J64" s="30" t="s">
        <v>39</v>
      </c>
      <c r="K64" s="29" t="s">
        <v>40</v>
      </c>
      <c r="L64" s="29" t="s">
        <v>56</v>
      </c>
      <c r="M64" s="33"/>
      <c r="N64" s="29"/>
      <c r="O64" s="33" t="s">
        <v>297</v>
      </c>
      <c r="Q64" s="42"/>
      <c r="IV64" s="2"/>
    </row>
    <row r="65" spans="1:256" s="4" customFormat="1" ht="116.25" customHeight="1">
      <c r="A65" s="38">
        <v>1464</v>
      </c>
      <c r="B65" s="43" t="s">
        <v>12</v>
      </c>
      <c r="C65" s="54" t="s">
        <v>302</v>
      </c>
      <c r="D65" s="29" t="s">
        <v>214</v>
      </c>
      <c r="E65" s="29" t="s">
        <v>171</v>
      </c>
      <c r="F65" s="29" t="s">
        <v>197</v>
      </c>
      <c r="G65" s="29" t="s">
        <v>38</v>
      </c>
      <c r="H65" s="30">
        <f>52000000+210000000-1800000-1332000-11280000-2904000-3600000</f>
        <v>241084000</v>
      </c>
      <c r="I65" s="30">
        <f>+H65</f>
        <v>241084000</v>
      </c>
      <c r="J65" s="30" t="s">
        <v>39</v>
      </c>
      <c r="K65" s="29" t="s">
        <v>40</v>
      </c>
      <c r="L65" s="29" t="s">
        <v>56</v>
      </c>
      <c r="M65" s="33"/>
      <c r="N65" s="29"/>
      <c r="O65" s="33" t="s">
        <v>297</v>
      </c>
      <c r="IV65" s="2"/>
    </row>
    <row r="66" spans="1:256" s="119" customFormat="1" ht="58.5" customHeight="1">
      <c r="A66" s="124">
        <v>1464</v>
      </c>
      <c r="B66" s="125">
        <v>492</v>
      </c>
      <c r="C66" s="126" t="s">
        <v>300</v>
      </c>
      <c r="D66" s="114" t="s">
        <v>36</v>
      </c>
      <c r="E66" s="114" t="s">
        <v>165</v>
      </c>
      <c r="F66" s="114" t="s">
        <v>44</v>
      </c>
      <c r="G66" s="114" t="s">
        <v>38</v>
      </c>
      <c r="H66" s="117">
        <v>25800000</v>
      </c>
      <c r="I66" s="117">
        <f t="shared" si="3"/>
        <v>25800000</v>
      </c>
      <c r="J66" s="117" t="s">
        <v>39</v>
      </c>
      <c r="K66" s="114" t="s">
        <v>40</v>
      </c>
      <c r="L66" s="114" t="s">
        <v>56</v>
      </c>
      <c r="M66" s="118"/>
      <c r="N66" s="114" t="s">
        <v>58</v>
      </c>
      <c r="O66" s="118">
        <v>260</v>
      </c>
      <c r="P66" s="119">
        <v>14</v>
      </c>
      <c r="IV66" s="120"/>
    </row>
    <row r="67" spans="1:256" s="4" customFormat="1" ht="58.5" customHeight="1">
      <c r="A67" s="38">
        <v>1464</v>
      </c>
      <c r="B67" s="39">
        <v>492</v>
      </c>
      <c r="C67" s="53" t="s">
        <v>300</v>
      </c>
      <c r="D67" s="29" t="s">
        <v>332</v>
      </c>
      <c r="E67" s="29" t="s">
        <v>165</v>
      </c>
      <c r="F67" s="29" t="s">
        <v>44</v>
      </c>
      <c r="G67" s="29" t="s">
        <v>38</v>
      </c>
      <c r="H67" s="30">
        <v>25800000</v>
      </c>
      <c r="I67" s="30">
        <f>+H67</f>
        <v>25800000</v>
      </c>
      <c r="J67" s="30" t="s">
        <v>39</v>
      </c>
      <c r="K67" s="29" t="s">
        <v>40</v>
      </c>
      <c r="L67" s="29" t="s">
        <v>56</v>
      </c>
      <c r="M67" s="33"/>
      <c r="N67" s="29" t="s">
        <v>58</v>
      </c>
      <c r="O67" s="33">
        <v>260</v>
      </c>
      <c r="IV67" s="2"/>
    </row>
    <row r="68" spans="1:256" s="119" customFormat="1" ht="58.5" customHeight="1">
      <c r="A68" s="124">
        <v>1464</v>
      </c>
      <c r="B68" s="128">
        <v>497</v>
      </c>
      <c r="C68" s="126" t="s">
        <v>301</v>
      </c>
      <c r="D68" s="114" t="s">
        <v>36</v>
      </c>
      <c r="E68" s="114" t="s">
        <v>43</v>
      </c>
      <c r="F68" s="114" t="s">
        <v>44</v>
      </c>
      <c r="G68" s="114" t="s">
        <v>38</v>
      </c>
      <c r="H68" s="117">
        <v>27000000</v>
      </c>
      <c r="I68" s="117">
        <f t="shared" si="3"/>
        <v>27000000</v>
      </c>
      <c r="J68" s="117" t="s">
        <v>39</v>
      </c>
      <c r="K68" s="114" t="s">
        <v>40</v>
      </c>
      <c r="L68" s="114" t="s">
        <v>60</v>
      </c>
      <c r="M68" s="118"/>
      <c r="N68" s="114" t="s">
        <v>59</v>
      </c>
      <c r="O68" s="118">
        <v>260</v>
      </c>
      <c r="P68" s="119">
        <v>41</v>
      </c>
      <c r="IV68" s="120"/>
    </row>
    <row r="69" spans="1:256" s="119" customFormat="1" ht="58.5" customHeight="1">
      <c r="A69" s="124">
        <v>1464</v>
      </c>
      <c r="B69" s="128">
        <v>497</v>
      </c>
      <c r="C69" s="126" t="s">
        <v>301</v>
      </c>
      <c r="D69" s="114" t="s">
        <v>36</v>
      </c>
      <c r="E69" s="114" t="s">
        <v>165</v>
      </c>
      <c r="F69" s="114" t="s">
        <v>44</v>
      </c>
      <c r="G69" s="114" t="s">
        <v>38</v>
      </c>
      <c r="H69" s="117">
        <v>13500000</v>
      </c>
      <c r="I69" s="117">
        <f t="shared" si="3"/>
        <v>13500000</v>
      </c>
      <c r="J69" s="117" t="s">
        <v>39</v>
      </c>
      <c r="K69" s="114" t="s">
        <v>40</v>
      </c>
      <c r="L69" s="114" t="s">
        <v>60</v>
      </c>
      <c r="M69" s="118"/>
      <c r="N69" s="114" t="s">
        <v>403</v>
      </c>
      <c r="O69" s="118">
        <v>260</v>
      </c>
      <c r="P69" s="119">
        <v>29</v>
      </c>
      <c r="IV69" s="120"/>
    </row>
    <row r="70" spans="1:256" s="4" customFormat="1" ht="58.5" customHeight="1">
      <c r="A70" s="38">
        <v>1464</v>
      </c>
      <c r="B70" s="45">
        <v>497</v>
      </c>
      <c r="C70" s="53" t="s">
        <v>301</v>
      </c>
      <c r="D70" s="29" t="s">
        <v>332</v>
      </c>
      <c r="E70" s="29" t="s">
        <v>165</v>
      </c>
      <c r="F70" s="29" t="s">
        <v>44</v>
      </c>
      <c r="G70" s="29" t="s">
        <v>38</v>
      </c>
      <c r="H70" s="30">
        <v>13500000</v>
      </c>
      <c r="I70" s="30">
        <f>+H70</f>
        <v>13500000</v>
      </c>
      <c r="J70" s="30" t="s">
        <v>39</v>
      </c>
      <c r="K70" s="29" t="s">
        <v>40</v>
      </c>
      <c r="L70" s="29" t="s">
        <v>60</v>
      </c>
      <c r="M70" s="33"/>
      <c r="N70" s="29" t="s">
        <v>403</v>
      </c>
      <c r="O70" s="33">
        <v>260</v>
      </c>
      <c r="P70" s="4" t="s">
        <v>12</v>
      </c>
      <c r="IV70" s="2"/>
    </row>
    <row r="71" spans="1:256" s="119" customFormat="1" ht="58.5" customHeight="1">
      <c r="A71" s="124">
        <v>1464</v>
      </c>
      <c r="B71" s="128">
        <v>497</v>
      </c>
      <c r="C71" s="126" t="s">
        <v>301</v>
      </c>
      <c r="D71" s="114" t="s">
        <v>36</v>
      </c>
      <c r="E71" s="114" t="s">
        <v>165</v>
      </c>
      <c r="F71" s="114" t="s">
        <v>44</v>
      </c>
      <c r="G71" s="114" t="s">
        <v>38</v>
      </c>
      <c r="H71" s="117">
        <v>13500000</v>
      </c>
      <c r="I71" s="117">
        <f t="shared" si="3"/>
        <v>13500000</v>
      </c>
      <c r="J71" s="117" t="s">
        <v>39</v>
      </c>
      <c r="K71" s="114" t="s">
        <v>40</v>
      </c>
      <c r="L71" s="114" t="s">
        <v>60</v>
      </c>
      <c r="M71" s="118"/>
      <c r="N71" s="114" t="s">
        <v>404</v>
      </c>
      <c r="O71" s="118">
        <v>260</v>
      </c>
      <c r="P71" s="119">
        <v>45</v>
      </c>
      <c r="IV71" s="120"/>
    </row>
    <row r="72" spans="1:256" s="4" customFormat="1" ht="58.5" customHeight="1">
      <c r="A72" s="38">
        <v>1464</v>
      </c>
      <c r="B72" s="45">
        <v>497</v>
      </c>
      <c r="C72" s="53" t="s">
        <v>301</v>
      </c>
      <c r="D72" s="29" t="s">
        <v>332</v>
      </c>
      <c r="E72" s="29" t="s">
        <v>165</v>
      </c>
      <c r="F72" s="29" t="s">
        <v>44</v>
      </c>
      <c r="G72" s="29" t="s">
        <v>38</v>
      </c>
      <c r="H72" s="30">
        <v>13500000</v>
      </c>
      <c r="I72" s="30">
        <f t="shared" si="3"/>
        <v>13500000</v>
      </c>
      <c r="J72" s="30" t="s">
        <v>39</v>
      </c>
      <c r="K72" s="29" t="s">
        <v>40</v>
      </c>
      <c r="L72" s="29" t="s">
        <v>60</v>
      </c>
      <c r="M72" s="33"/>
      <c r="N72" s="29" t="s">
        <v>51</v>
      </c>
      <c r="O72" s="33">
        <v>260</v>
      </c>
      <c r="IV72" s="2"/>
    </row>
    <row r="73" spans="1:256" s="133" customFormat="1" ht="81.75" customHeight="1">
      <c r="A73" s="140">
        <v>1464</v>
      </c>
      <c r="B73" s="141">
        <v>435</v>
      </c>
      <c r="C73" s="142" t="s">
        <v>298</v>
      </c>
      <c r="D73" s="132" t="s">
        <v>36</v>
      </c>
      <c r="E73" s="132" t="s">
        <v>165</v>
      </c>
      <c r="F73" s="132" t="s">
        <v>44</v>
      </c>
      <c r="G73" s="132" t="s">
        <v>38</v>
      </c>
      <c r="H73" s="135">
        <v>13500000</v>
      </c>
      <c r="I73" s="135">
        <f t="shared" si="3"/>
        <v>13500000</v>
      </c>
      <c r="J73" s="135" t="s">
        <v>39</v>
      </c>
      <c r="K73" s="132" t="s">
        <v>40</v>
      </c>
      <c r="L73" s="132" t="s">
        <v>62</v>
      </c>
      <c r="M73" s="136"/>
      <c r="N73" s="132" t="s">
        <v>61</v>
      </c>
      <c r="O73" s="136">
        <v>262</v>
      </c>
      <c r="IV73" s="138"/>
    </row>
    <row r="74" spans="1:256" s="4" customFormat="1" ht="81.75" customHeight="1">
      <c r="A74" s="38">
        <v>1464</v>
      </c>
      <c r="B74" s="44">
        <v>435</v>
      </c>
      <c r="C74" s="53" t="s">
        <v>298</v>
      </c>
      <c r="D74" s="29" t="s">
        <v>332</v>
      </c>
      <c r="E74" s="29" t="s">
        <v>165</v>
      </c>
      <c r="F74" s="29" t="s">
        <v>44</v>
      </c>
      <c r="G74" s="29" t="s">
        <v>38</v>
      </c>
      <c r="H74" s="30">
        <v>13500000</v>
      </c>
      <c r="I74" s="30">
        <f>+H74</f>
        <v>13500000</v>
      </c>
      <c r="J74" s="30" t="s">
        <v>39</v>
      </c>
      <c r="K74" s="29" t="s">
        <v>40</v>
      </c>
      <c r="L74" s="29" t="s">
        <v>62</v>
      </c>
      <c r="M74" s="33"/>
      <c r="N74" s="29" t="s">
        <v>61</v>
      </c>
      <c r="O74" s="33">
        <v>262</v>
      </c>
      <c r="IV74" s="2"/>
    </row>
    <row r="75" spans="1:256" s="119" customFormat="1" ht="58.5" customHeight="1">
      <c r="A75" s="124">
        <v>1464</v>
      </c>
      <c r="B75" s="121">
        <v>499</v>
      </c>
      <c r="C75" s="126" t="s">
        <v>299</v>
      </c>
      <c r="D75" s="114" t="s">
        <v>36</v>
      </c>
      <c r="E75" s="114" t="s">
        <v>165</v>
      </c>
      <c r="F75" s="114" t="s">
        <v>44</v>
      </c>
      <c r="G75" s="114" t="s">
        <v>38</v>
      </c>
      <c r="H75" s="117">
        <v>9420000</v>
      </c>
      <c r="I75" s="117">
        <f t="shared" si="3"/>
        <v>9420000</v>
      </c>
      <c r="J75" s="117" t="s">
        <v>39</v>
      </c>
      <c r="K75" s="114" t="s">
        <v>40</v>
      </c>
      <c r="L75" s="114" t="s">
        <v>62</v>
      </c>
      <c r="M75" s="118"/>
      <c r="N75" s="114" t="s">
        <v>416</v>
      </c>
      <c r="O75" s="118">
        <v>262</v>
      </c>
      <c r="P75" s="119">
        <v>65</v>
      </c>
      <c r="IV75" s="120"/>
    </row>
    <row r="76" spans="1:256" s="4" customFormat="1" ht="58.5" customHeight="1">
      <c r="A76" s="38">
        <v>1464</v>
      </c>
      <c r="B76" s="44">
        <v>499</v>
      </c>
      <c r="C76" s="53" t="s">
        <v>299</v>
      </c>
      <c r="D76" s="29" t="s">
        <v>332</v>
      </c>
      <c r="E76" s="29" t="s">
        <v>165</v>
      </c>
      <c r="F76" s="29" t="s">
        <v>44</v>
      </c>
      <c r="G76" s="29" t="s">
        <v>38</v>
      </c>
      <c r="H76" s="30">
        <v>9420000</v>
      </c>
      <c r="I76" s="30">
        <f>+H76</f>
        <v>9420000</v>
      </c>
      <c r="J76" s="30" t="s">
        <v>39</v>
      </c>
      <c r="K76" s="29" t="s">
        <v>40</v>
      </c>
      <c r="L76" s="29" t="s">
        <v>62</v>
      </c>
      <c r="M76" s="33"/>
      <c r="N76" s="29" t="s">
        <v>416</v>
      </c>
      <c r="O76" s="33">
        <v>262</v>
      </c>
      <c r="P76" s="4" t="s">
        <v>12</v>
      </c>
      <c r="IV76" s="2"/>
    </row>
    <row r="77" spans="1:256" s="133" customFormat="1" ht="58.5" customHeight="1">
      <c r="A77" s="140">
        <v>1464</v>
      </c>
      <c r="B77" s="141">
        <v>499</v>
      </c>
      <c r="C77" s="142" t="s">
        <v>299</v>
      </c>
      <c r="D77" s="132" t="s">
        <v>36</v>
      </c>
      <c r="E77" s="132" t="s">
        <v>165</v>
      </c>
      <c r="F77" s="132" t="s">
        <v>44</v>
      </c>
      <c r="G77" s="132" t="s">
        <v>38</v>
      </c>
      <c r="H77" s="135">
        <v>9420000</v>
      </c>
      <c r="I77" s="135">
        <f>+H77</f>
        <v>9420000</v>
      </c>
      <c r="J77" s="135" t="s">
        <v>39</v>
      </c>
      <c r="K77" s="132" t="s">
        <v>40</v>
      </c>
      <c r="L77" s="132" t="s">
        <v>62</v>
      </c>
      <c r="M77" s="136"/>
      <c r="N77" s="132" t="s">
        <v>422</v>
      </c>
      <c r="O77" s="136">
        <v>262</v>
      </c>
      <c r="IV77" s="138"/>
    </row>
    <row r="78" spans="1:256" s="4" customFormat="1" ht="58.5" customHeight="1">
      <c r="A78" s="38">
        <v>1464</v>
      </c>
      <c r="B78" s="44">
        <v>499</v>
      </c>
      <c r="C78" s="53" t="s">
        <v>299</v>
      </c>
      <c r="D78" s="29" t="s">
        <v>332</v>
      </c>
      <c r="E78" s="29" t="s">
        <v>165</v>
      </c>
      <c r="F78" s="29" t="s">
        <v>44</v>
      </c>
      <c r="G78" s="29" t="s">
        <v>38</v>
      </c>
      <c r="H78" s="30">
        <v>9420000</v>
      </c>
      <c r="I78" s="30">
        <f t="shared" si="3"/>
        <v>9420000</v>
      </c>
      <c r="J78" s="30" t="s">
        <v>39</v>
      </c>
      <c r="K78" s="29" t="s">
        <v>40</v>
      </c>
      <c r="L78" s="29" t="s">
        <v>62</v>
      </c>
      <c r="M78" s="33"/>
      <c r="N78" s="29" t="s">
        <v>422</v>
      </c>
      <c r="O78" s="33">
        <v>262</v>
      </c>
      <c r="IV78" s="2"/>
    </row>
    <row r="79" spans="1:256" s="133" customFormat="1" ht="58.5" customHeight="1">
      <c r="A79" s="140">
        <v>1464</v>
      </c>
      <c r="B79" s="141">
        <v>499</v>
      </c>
      <c r="C79" s="142" t="s">
        <v>299</v>
      </c>
      <c r="D79" s="132" t="s">
        <v>36</v>
      </c>
      <c r="E79" s="132" t="s">
        <v>165</v>
      </c>
      <c r="F79" s="132" t="s">
        <v>44</v>
      </c>
      <c r="G79" s="132" t="s">
        <v>38</v>
      </c>
      <c r="H79" s="135">
        <v>9420000</v>
      </c>
      <c r="I79" s="135">
        <f aca="true" t="shared" si="4" ref="I79:I86">+H79</f>
        <v>9420000</v>
      </c>
      <c r="J79" s="135" t="s">
        <v>39</v>
      </c>
      <c r="K79" s="132" t="s">
        <v>40</v>
      </c>
      <c r="L79" s="132" t="s">
        <v>62</v>
      </c>
      <c r="M79" s="136"/>
      <c r="N79" s="132" t="s">
        <v>423</v>
      </c>
      <c r="O79" s="136">
        <v>262</v>
      </c>
      <c r="IV79" s="138"/>
    </row>
    <row r="80" spans="1:256" s="4" customFormat="1" ht="58.5" customHeight="1">
      <c r="A80" s="38">
        <v>1464</v>
      </c>
      <c r="B80" s="44">
        <v>499</v>
      </c>
      <c r="C80" s="53" t="s">
        <v>299</v>
      </c>
      <c r="D80" s="29" t="s">
        <v>332</v>
      </c>
      <c r="E80" s="29" t="s">
        <v>165</v>
      </c>
      <c r="F80" s="29" t="s">
        <v>44</v>
      </c>
      <c r="G80" s="29" t="s">
        <v>38</v>
      </c>
      <c r="H80" s="30">
        <v>9420000</v>
      </c>
      <c r="I80" s="30">
        <f t="shared" si="4"/>
        <v>9420000</v>
      </c>
      <c r="J80" s="30" t="s">
        <v>39</v>
      </c>
      <c r="K80" s="29" t="s">
        <v>40</v>
      </c>
      <c r="L80" s="29" t="s">
        <v>62</v>
      </c>
      <c r="M80" s="33"/>
      <c r="N80" s="29" t="s">
        <v>423</v>
      </c>
      <c r="O80" s="33">
        <v>262</v>
      </c>
      <c r="IV80" s="2"/>
    </row>
    <row r="81" spans="1:256" s="119" customFormat="1" ht="58.5" customHeight="1">
      <c r="A81" s="124">
        <v>1464</v>
      </c>
      <c r="B81" s="121">
        <v>499</v>
      </c>
      <c r="C81" s="126" t="s">
        <v>299</v>
      </c>
      <c r="D81" s="114" t="s">
        <v>36</v>
      </c>
      <c r="E81" s="114" t="s">
        <v>165</v>
      </c>
      <c r="F81" s="114" t="s">
        <v>44</v>
      </c>
      <c r="G81" s="114" t="s">
        <v>38</v>
      </c>
      <c r="H81" s="117">
        <v>9420000</v>
      </c>
      <c r="I81" s="117">
        <f t="shared" si="4"/>
        <v>9420000</v>
      </c>
      <c r="J81" s="117" t="s">
        <v>39</v>
      </c>
      <c r="K81" s="114" t="s">
        <v>40</v>
      </c>
      <c r="L81" s="114" t="s">
        <v>62</v>
      </c>
      <c r="M81" s="118"/>
      <c r="N81" s="114" t="s">
        <v>417</v>
      </c>
      <c r="O81" s="118">
        <v>262</v>
      </c>
      <c r="P81" s="119">
        <v>66</v>
      </c>
      <c r="IV81" s="120"/>
    </row>
    <row r="82" spans="1:256" s="4" customFormat="1" ht="58.5" customHeight="1">
      <c r="A82" s="38">
        <v>1464</v>
      </c>
      <c r="B82" s="44">
        <v>499</v>
      </c>
      <c r="C82" s="53" t="s">
        <v>299</v>
      </c>
      <c r="D82" s="29" t="s">
        <v>332</v>
      </c>
      <c r="E82" s="29" t="s">
        <v>165</v>
      </c>
      <c r="F82" s="29" t="s">
        <v>44</v>
      </c>
      <c r="G82" s="29" t="s">
        <v>38</v>
      </c>
      <c r="H82" s="30">
        <v>9420000</v>
      </c>
      <c r="I82" s="30">
        <f t="shared" si="4"/>
        <v>9420000</v>
      </c>
      <c r="J82" s="30" t="s">
        <v>39</v>
      </c>
      <c r="K82" s="29" t="s">
        <v>40</v>
      </c>
      <c r="L82" s="29" t="s">
        <v>62</v>
      </c>
      <c r="M82" s="33"/>
      <c r="N82" s="29" t="s">
        <v>442</v>
      </c>
      <c r="O82" s="33">
        <v>262</v>
      </c>
      <c r="IV82" s="2"/>
    </row>
    <row r="83" spans="1:256" s="133" customFormat="1" ht="58.5" customHeight="1">
      <c r="A83" s="140">
        <v>1464</v>
      </c>
      <c r="B83" s="141">
        <v>499</v>
      </c>
      <c r="C83" s="142" t="s">
        <v>299</v>
      </c>
      <c r="D83" s="132" t="s">
        <v>36</v>
      </c>
      <c r="E83" s="132" t="s">
        <v>165</v>
      </c>
      <c r="F83" s="132" t="s">
        <v>44</v>
      </c>
      <c r="G83" s="132" t="s">
        <v>38</v>
      </c>
      <c r="H83" s="135">
        <v>9420000</v>
      </c>
      <c r="I83" s="135">
        <f t="shared" si="4"/>
        <v>9420000</v>
      </c>
      <c r="J83" s="135" t="s">
        <v>39</v>
      </c>
      <c r="K83" s="132" t="s">
        <v>40</v>
      </c>
      <c r="L83" s="132" t="s">
        <v>62</v>
      </c>
      <c r="M83" s="136"/>
      <c r="N83" s="132" t="s">
        <v>51</v>
      </c>
      <c r="O83" s="136">
        <v>262</v>
      </c>
      <c r="IV83" s="138"/>
    </row>
    <row r="84" spans="1:256" s="4" customFormat="1" ht="58.5" customHeight="1">
      <c r="A84" s="38">
        <v>1464</v>
      </c>
      <c r="B84" s="44">
        <v>499</v>
      </c>
      <c r="C84" s="53" t="s">
        <v>299</v>
      </c>
      <c r="D84" s="29" t="s">
        <v>332</v>
      </c>
      <c r="E84" s="29" t="s">
        <v>165</v>
      </c>
      <c r="F84" s="29" t="s">
        <v>44</v>
      </c>
      <c r="G84" s="29" t="s">
        <v>38</v>
      </c>
      <c r="H84" s="30">
        <v>9420000</v>
      </c>
      <c r="I84" s="30">
        <f t="shared" si="4"/>
        <v>9420000</v>
      </c>
      <c r="J84" s="30" t="s">
        <v>39</v>
      </c>
      <c r="K84" s="29" t="s">
        <v>40</v>
      </c>
      <c r="L84" s="29" t="s">
        <v>62</v>
      </c>
      <c r="M84" s="33"/>
      <c r="N84" s="29" t="s">
        <v>51</v>
      </c>
      <c r="O84" s="33">
        <v>262</v>
      </c>
      <c r="IV84" s="2"/>
    </row>
    <row r="85" spans="1:256" s="133" customFormat="1" ht="58.5" customHeight="1">
      <c r="A85" s="140">
        <v>1464</v>
      </c>
      <c r="B85" s="141">
        <v>499</v>
      </c>
      <c r="C85" s="142" t="s">
        <v>299</v>
      </c>
      <c r="D85" s="132" t="s">
        <v>36</v>
      </c>
      <c r="E85" s="132" t="s">
        <v>165</v>
      </c>
      <c r="F85" s="132" t="s">
        <v>44</v>
      </c>
      <c r="G85" s="132" t="s">
        <v>38</v>
      </c>
      <c r="H85" s="135">
        <v>9420000</v>
      </c>
      <c r="I85" s="135">
        <f t="shared" si="4"/>
        <v>9420000</v>
      </c>
      <c r="J85" s="135" t="s">
        <v>39</v>
      </c>
      <c r="K85" s="132" t="s">
        <v>40</v>
      </c>
      <c r="L85" s="132" t="s">
        <v>62</v>
      </c>
      <c r="M85" s="136"/>
      <c r="N85" s="132" t="s">
        <v>51</v>
      </c>
      <c r="O85" s="136">
        <v>262</v>
      </c>
      <c r="IV85" s="138"/>
    </row>
    <row r="86" spans="1:256" s="4" customFormat="1" ht="58.5" customHeight="1">
      <c r="A86" s="38">
        <v>1464</v>
      </c>
      <c r="B86" s="44">
        <v>499</v>
      </c>
      <c r="C86" s="53" t="s">
        <v>299</v>
      </c>
      <c r="D86" s="29" t="s">
        <v>332</v>
      </c>
      <c r="E86" s="29" t="s">
        <v>165</v>
      </c>
      <c r="F86" s="29" t="s">
        <v>44</v>
      </c>
      <c r="G86" s="29" t="s">
        <v>38</v>
      </c>
      <c r="H86" s="30">
        <v>9420000</v>
      </c>
      <c r="I86" s="30">
        <f t="shared" si="4"/>
        <v>9420000</v>
      </c>
      <c r="J86" s="30" t="s">
        <v>39</v>
      </c>
      <c r="K86" s="29" t="s">
        <v>40</v>
      </c>
      <c r="L86" s="29" t="s">
        <v>62</v>
      </c>
      <c r="M86" s="33"/>
      <c r="N86" s="29" t="s">
        <v>51</v>
      </c>
      <c r="O86" s="33">
        <v>262</v>
      </c>
      <c r="IV86" s="2"/>
    </row>
    <row r="87" spans="1:256" s="133" customFormat="1" ht="58.5" customHeight="1">
      <c r="A87" s="140">
        <v>1464</v>
      </c>
      <c r="B87" s="141">
        <v>499</v>
      </c>
      <c r="C87" s="142" t="s">
        <v>299</v>
      </c>
      <c r="D87" s="132" t="s">
        <v>36</v>
      </c>
      <c r="E87" s="132" t="s">
        <v>165</v>
      </c>
      <c r="F87" s="132" t="s">
        <v>44</v>
      </c>
      <c r="G87" s="132" t="s">
        <v>38</v>
      </c>
      <c r="H87" s="135">
        <v>9420000</v>
      </c>
      <c r="I87" s="135">
        <f t="shared" si="3"/>
        <v>9420000</v>
      </c>
      <c r="J87" s="135" t="s">
        <v>39</v>
      </c>
      <c r="K87" s="132" t="s">
        <v>40</v>
      </c>
      <c r="L87" s="132" t="s">
        <v>62</v>
      </c>
      <c r="M87" s="136"/>
      <c r="N87" s="132" t="s">
        <v>51</v>
      </c>
      <c r="O87" s="136">
        <v>262</v>
      </c>
      <c r="IV87" s="138"/>
    </row>
    <row r="88" spans="1:256" s="4" customFormat="1" ht="58.5" customHeight="1">
      <c r="A88" s="38">
        <v>1464</v>
      </c>
      <c r="B88" s="44">
        <v>499</v>
      </c>
      <c r="C88" s="53" t="s">
        <v>299</v>
      </c>
      <c r="D88" s="29" t="s">
        <v>332</v>
      </c>
      <c r="E88" s="29" t="s">
        <v>165</v>
      </c>
      <c r="F88" s="29" t="s">
        <v>44</v>
      </c>
      <c r="G88" s="29" t="s">
        <v>38</v>
      </c>
      <c r="H88" s="30">
        <v>9420000</v>
      </c>
      <c r="I88" s="30">
        <f t="shared" si="3"/>
        <v>9420000</v>
      </c>
      <c r="J88" s="30" t="s">
        <v>39</v>
      </c>
      <c r="K88" s="29" t="s">
        <v>40</v>
      </c>
      <c r="L88" s="29" t="s">
        <v>62</v>
      </c>
      <c r="M88" s="33"/>
      <c r="N88" s="29" t="s">
        <v>51</v>
      </c>
      <c r="O88" s="33">
        <v>262</v>
      </c>
      <c r="IV88" s="2"/>
    </row>
    <row r="89" spans="1:256" s="133" customFormat="1" ht="58.5" customHeight="1">
      <c r="A89" s="140">
        <v>1464</v>
      </c>
      <c r="B89" s="141">
        <v>499</v>
      </c>
      <c r="C89" s="142" t="s">
        <v>299</v>
      </c>
      <c r="D89" s="132" t="s">
        <v>36</v>
      </c>
      <c r="E89" s="132" t="s">
        <v>165</v>
      </c>
      <c r="F89" s="132" t="s">
        <v>44</v>
      </c>
      <c r="G89" s="132" t="s">
        <v>38</v>
      </c>
      <c r="H89" s="135">
        <v>9420000</v>
      </c>
      <c r="I89" s="135">
        <f t="shared" si="3"/>
        <v>9420000</v>
      </c>
      <c r="J89" s="135" t="s">
        <v>39</v>
      </c>
      <c r="K89" s="132" t="s">
        <v>40</v>
      </c>
      <c r="L89" s="132" t="s">
        <v>62</v>
      </c>
      <c r="M89" s="136"/>
      <c r="N89" s="132" t="s">
        <v>51</v>
      </c>
      <c r="O89" s="136">
        <v>262</v>
      </c>
      <c r="IV89" s="138"/>
    </row>
    <row r="90" spans="1:256" s="4" customFormat="1" ht="58.5" customHeight="1">
      <c r="A90" s="38">
        <v>1464</v>
      </c>
      <c r="B90" s="44">
        <v>499</v>
      </c>
      <c r="C90" s="53" t="s">
        <v>299</v>
      </c>
      <c r="D90" s="29" t="s">
        <v>332</v>
      </c>
      <c r="E90" s="29" t="s">
        <v>165</v>
      </c>
      <c r="F90" s="29" t="s">
        <v>44</v>
      </c>
      <c r="G90" s="29" t="s">
        <v>38</v>
      </c>
      <c r="H90" s="30">
        <v>9420000</v>
      </c>
      <c r="I90" s="30">
        <f>+H90</f>
        <v>9420000</v>
      </c>
      <c r="J90" s="30" t="s">
        <v>39</v>
      </c>
      <c r="K90" s="29" t="s">
        <v>40</v>
      </c>
      <c r="L90" s="29" t="s">
        <v>62</v>
      </c>
      <c r="M90" s="33"/>
      <c r="N90" s="29" t="s">
        <v>51</v>
      </c>
      <c r="O90" s="33">
        <v>262</v>
      </c>
      <c r="IV90" s="2"/>
    </row>
    <row r="91" spans="1:256" s="133" customFormat="1" ht="58.5" customHeight="1">
      <c r="A91" s="140">
        <v>1464</v>
      </c>
      <c r="B91" s="141">
        <v>499</v>
      </c>
      <c r="C91" s="142" t="s">
        <v>299</v>
      </c>
      <c r="D91" s="132" t="s">
        <v>36</v>
      </c>
      <c r="E91" s="132" t="s">
        <v>165</v>
      </c>
      <c r="F91" s="132" t="s">
        <v>44</v>
      </c>
      <c r="G91" s="132" t="s">
        <v>38</v>
      </c>
      <c r="H91" s="135">
        <v>9420000</v>
      </c>
      <c r="I91" s="135">
        <f t="shared" si="3"/>
        <v>9420000</v>
      </c>
      <c r="J91" s="135" t="s">
        <v>39</v>
      </c>
      <c r="K91" s="132" t="s">
        <v>40</v>
      </c>
      <c r="L91" s="132" t="s">
        <v>62</v>
      </c>
      <c r="M91" s="136"/>
      <c r="N91" s="132" t="s">
        <v>51</v>
      </c>
      <c r="O91" s="136">
        <v>262</v>
      </c>
      <c r="IV91" s="138"/>
    </row>
    <row r="92" spans="1:256" s="4" customFormat="1" ht="58.5" customHeight="1">
      <c r="A92" s="38">
        <v>1464</v>
      </c>
      <c r="B92" s="44">
        <v>499</v>
      </c>
      <c r="C92" s="53" t="s">
        <v>299</v>
      </c>
      <c r="D92" s="29" t="s">
        <v>332</v>
      </c>
      <c r="E92" s="29" t="s">
        <v>165</v>
      </c>
      <c r="F92" s="29" t="s">
        <v>44</v>
      </c>
      <c r="G92" s="29" t="s">
        <v>38</v>
      </c>
      <c r="H92" s="30">
        <v>9420000</v>
      </c>
      <c r="I92" s="30">
        <f t="shared" si="3"/>
        <v>9420000</v>
      </c>
      <c r="J92" s="30" t="s">
        <v>39</v>
      </c>
      <c r="K92" s="29" t="s">
        <v>40</v>
      </c>
      <c r="L92" s="29" t="s">
        <v>62</v>
      </c>
      <c r="M92" s="33"/>
      <c r="N92" s="29" t="s">
        <v>51</v>
      </c>
      <c r="O92" s="33">
        <v>262</v>
      </c>
      <c r="IV92" s="2"/>
    </row>
    <row r="93" spans="1:256" s="133" customFormat="1" ht="58.5" customHeight="1">
      <c r="A93" s="140">
        <v>1464</v>
      </c>
      <c r="B93" s="141">
        <v>499</v>
      </c>
      <c r="C93" s="142" t="s">
        <v>299</v>
      </c>
      <c r="D93" s="132" t="s">
        <v>36</v>
      </c>
      <c r="E93" s="132" t="s">
        <v>165</v>
      </c>
      <c r="F93" s="132" t="s">
        <v>44</v>
      </c>
      <c r="G93" s="132" t="s">
        <v>38</v>
      </c>
      <c r="H93" s="135">
        <v>9420000</v>
      </c>
      <c r="I93" s="135">
        <f t="shared" si="3"/>
        <v>9420000</v>
      </c>
      <c r="J93" s="135" t="s">
        <v>39</v>
      </c>
      <c r="K93" s="132" t="s">
        <v>40</v>
      </c>
      <c r="L93" s="132" t="s">
        <v>62</v>
      </c>
      <c r="M93" s="136"/>
      <c r="N93" s="132" t="s">
        <v>51</v>
      </c>
      <c r="O93" s="136">
        <v>262</v>
      </c>
      <c r="IV93" s="138"/>
    </row>
    <row r="94" spans="1:256" s="4" customFormat="1" ht="58.5" customHeight="1">
      <c r="A94" s="38">
        <v>1464</v>
      </c>
      <c r="B94" s="44">
        <v>499</v>
      </c>
      <c r="C94" s="53" t="s">
        <v>299</v>
      </c>
      <c r="D94" s="29" t="s">
        <v>332</v>
      </c>
      <c r="E94" s="29" t="s">
        <v>165</v>
      </c>
      <c r="F94" s="29" t="s">
        <v>44</v>
      </c>
      <c r="G94" s="29" t="s">
        <v>38</v>
      </c>
      <c r="H94" s="30">
        <v>9420000</v>
      </c>
      <c r="I94" s="30">
        <f>+H94</f>
        <v>9420000</v>
      </c>
      <c r="J94" s="30" t="s">
        <v>39</v>
      </c>
      <c r="K94" s="29" t="s">
        <v>40</v>
      </c>
      <c r="L94" s="29" t="s">
        <v>62</v>
      </c>
      <c r="M94" s="33"/>
      <c r="N94" s="29" t="s">
        <v>51</v>
      </c>
      <c r="O94" s="33">
        <v>262</v>
      </c>
      <c r="IV94" s="2"/>
    </row>
    <row r="95" spans="1:15" s="133" customFormat="1" ht="79.5" customHeight="1">
      <c r="A95" s="132">
        <v>1467</v>
      </c>
      <c r="B95" s="133">
        <v>501</v>
      </c>
      <c r="C95" s="134" t="s">
        <v>303</v>
      </c>
      <c r="D95" s="132" t="s">
        <v>36</v>
      </c>
      <c r="E95" s="132" t="s">
        <v>165</v>
      </c>
      <c r="F95" s="132" t="s">
        <v>44</v>
      </c>
      <c r="G95" s="132" t="s">
        <v>38</v>
      </c>
      <c r="H95" s="135">
        <v>25800000</v>
      </c>
      <c r="I95" s="135">
        <f aca="true" t="shared" si="5" ref="I95:I105">+H95</f>
        <v>25800000</v>
      </c>
      <c r="J95" s="135" t="s">
        <v>39</v>
      </c>
      <c r="K95" s="132" t="s">
        <v>40</v>
      </c>
      <c r="L95" s="132" t="s">
        <v>60</v>
      </c>
      <c r="M95" s="136"/>
      <c r="N95" s="132" t="s">
        <v>424</v>
      </c>
      <c r="O95" s="136">
        <v>263</v>
      </c>
    </row>
    <row r="96" spans="1:15" s="4" customFormat="1" ht="79.5" customHeight="1">
      <c r="A96" s="29">
        <v>1467</v>
      </c>
      <c r="B96" s="4">
        <v>501</v>
      </c>
      <c r="C96" s="47" t="s">
        <v>303</v>
      </c>
      <c r="D96" s="29" t="s">
        <v>390</v>
      </c>
      <c r="E96" s="29" t="s">
        <v>165</v>
      </c>
      <c r="F96" s="29" t="s">
        <v>44</v>
      </c>
      <c r="G96" s="29" t="s">
        <v>38</v>
      </c>
      <c r="H96" s="30">
        <v>25800000</v>
      </c>
      <c r="I96" s="30">
        <f>+H96</f>
        <v>25800000</v>
      </c>
      <c r="J96" s="30" t="s">
        <v>39</v>
      </c>
      <c r="K96" s="29" t="s">
        <v>40</v>
      </c>
      <c r="L96" s="29" t="s">
        <v>60</v>
      </c>
      <c r="M96" s="33"/>
      <c r="N96" s="29" t="s">
        <v>51</v>
      </c>
      <c r="O96" s="33">
        <v>263</v>
      </c>
    </row>
    <row r="97" spans="1:15" s="4" customFormat="1" ht="79.5" customHeight="1">
      <c r="A97" s="56">
        <v>1467</v>
      </c>
      <c r="B97" s="57" t="s">
        <v>12</v>
      </c>
      <c r="C97" s="70" t="s">
        <v>305</v>
      </c>
      <c r="D97" s="58" t="s">
        <v>217</v>
      </c>
      <c r="E97" s="59" t="s">
        <v>173</v>
      </c>
      <c r="F97" s="60" t="s">
        <v>306</v>
      </c>
      <c r="G97" s="61" t="s">
        <v>38</v>
      </c>
      <c r="H97" s="30">
        <f>757911000-2904000</f>
        <v>755007000</v>
      </c>
      <c r="I97" s="30">
        <f t="shared" si="5"/>
        <v>755007000</v>
      </c>
      <c r="J97" s="30" t="s">
        <v>39</v>
      </c>
      <c r="K97" s="29" t="s">
        <v>40</v>
      </c>
      <c r="L97" s="29" t="s">
        <v>60</v>
      </c>
      <c r="M97" s="33"/>
      <c r="N97" s="29"/>
      <c r="O97" s="33">
        <v>263</v>
      </c>
    </row>
    <row r="98" spans="1:17" s="4" customFormat="1" ht="79.5" customHeight="1">
      <c r="A98" s="29">
        <v>1467</v>
      </c>
      <c r="B98" s="46" t="s">
        <v>12</v>
      </c>
      <c r="C98" s="55" t="s">
        <v>201</v>
      </c>
      <c r="D98" s="29" t="s">
        <v>217</v>
      </c>
      <c r="E98" s="29" t="s">
        <v>174</v>
      </c>
      <c r="F98" s="29" t="s">
        <v>392</v>
      </c>
      <c r="G98" s="29" t="s">
        <v>38</v>
      </c>
      <c r="H98" s="30">
        <f>570056000-2904000</f>
        <v>567152000</v>
      </c>
      <c r="I98" s="30">
        <f t="shared" si="5"/>
        <v>567152000</v>
      </c>
      <c r="J98" s="30" t="s">
        <v>39</v>
      </c>
      <c r="K98" s="29" t="s">
        <v>40</v>
      </c>
      <c r="L98" s="29" t="s">
        <v>60</v>
      </c>
      <c r="M98" s="33"/>
      <c r="N98" s="29"/>
      <c r="O98" s="33">
        <v>264</v>
      </c>
      <c r="P98" s="47"/>
      <c r="Q98" s="47" t="s">
        <v>12</v>
      </c>
    </row>
    <row r="99" spans="1:15" s="133" customFormat="1" ht="79.5" customHeight="1">
      <c r="A99" s="132">
        <v>1467</v>
      </c>
      <c r="B99" s="133">
        <v>503</v>
      </c>
      <c r="C99" s="134" t="s">
        <v>64</v>
      </c>
      <c r="D99" s="132" t="s">
        <v>36</v>
      </c>
      <c r="E99" s="132" t="s">
        <v>165</v>
      </c>
      <c r="F99" s="132" t="s">
        <v>44</v>
      </c>
      <c r="G99" s="132" t="s">
        <v>38</v>
      </c>
      <c r="H99" s="135">
        <f>25800000+4199400</f>
        <v>29999400</v>
      </c>
      <c r="I99" s="135">
        <f>+H99</f>
        <v>29999400</v>
      </c>
      <c r="J99" s="135" t="s">
        <v>39</v>
      </c>
      <c r="K99" s="132" t="s">
        <v>40</v>
      </c>
      <c r="L99" s="132" t="s">
        <v>60</v>
      </c>
      <c r="M99" s="136"/>
      <c r="N99" s="132" t="s">
        <v>63</v>
      </c>
      <c r="O99" s="136">
        <v>264</v>
      </c>
    </row>
    <row r="100" spans="1:15" s="4" customFormat="1" ht="79.5" customHeight="1">
      <c r="A100" s="29">
        <v>1467</v>
      </c>
      <c r="B100" s="4">
        <v>503</v>
      </c>
      <c r="C100" s="47" t="s">
        <v>64</v>
      </c>
      <c r="D100" s="29" t="s">
        <v>332</v>
      </c>
      <c r="E100" s="29" t="s">
        <v>165</v>
      </c>
      <c r="F100" s="29" t="s">
        <v>44</v>
      </c>
      <c r="G100" s="29" t="s">
        <v>38</v>
      </c>
      <c r="H100" s="30">
        <f>25800000-4199400</f>
        <v>21600600</v>
      </c>
      <c r="I100" s="30">
        <f t="shared" si="5"/>
        <v>21600600</v>
      </c>
      <c r="J100" s="30" t="s">
        <v>39</v>
      </c>
      <c r="K100" s="29" t="s">
        <v>40</v>
      </c>
      <c r="L100" s="29" t="s">
        <v>60</v>
      </c>
      <c r="M100" s="33"/>
      <c r="N100" s="29" t="s">
        <v>63</v>
      </c>
      <c r="O100" s="33">
        <v>264</v>
      </c>
    </row>
    <row r="101" spans="1:15" s="4" customFormat="1" ht="79.5" customHeight="1">
      <c r="A101" s="29">
        <v>1467</v>
      </c>
      <c r="B101" s="4" t="s">
        <v>12</v>
      </c>
      <c r="C101" s="47" t="s">
        <v>199</v>
      </c>
      <c r="D101" s="29" t="s">
        <v>217</v>
      </c>
      <c r="E101" s="29" t="s">
        <v>202</v>
      </c>
      <c r="F101" s="29" t="s">
        <v>198</v>
      </c>
      <c r="G101" s="29" t="s">
        <v>38</v>
      </c>
      <c r="H101" s="30">
        <f>424746800-5014800-2652000</f>
        <v>417080000</v>
      </c>
      <c r="I101" s="30">
        <f t="shared" si="5"/>
        <v>417080000</v>
      </c>
      <c r="J101" s="30" t="s">
        <v>39</v>
      </c>
      <c r="K101" s="29" t="s">
        <v>40</v>
      </c>
      <c r="L101" s="29" t="s">
        <v>60</v>
      </c>
      <c r="M101" s="33"/>
      <c r="N101" s="71"/>
      <c r="O101" s="33">
        <v>265</v>
      </c>
    </row>
    <row r="102" spans="1:16" s="119" customFormat="1" ht="79.5" customHeight="1">
      <c r="A102" s="114">
        <v>1467</v>
      </c>
      <c r="B102" s="119">
        <v>436</v>
      </c>
      <c r="C102" s="116" t="s">
        <v>388</v>
      </c>
      <c r="D102" s="114" t="s">
        <v>36</v>
      </c>
      <c r="E102" s="114" t="s">
        <v>165</v>
      </c>
      <c r="F102" s="114" t="s">
        <v>44</v>
      </c>
      <c r="G102" s="114" t="s">
        <v>307</v>
      </c>
      <c r="H102" s="117">
        <v>18000000</v>
      </c>
      <c r="I102" s="117">
        <f t="shared" si="5"/>
        <v>18000000</v>
      </c>
      <c r="J102" s="117" t="s">
        <v>39</v>
      </c>
      <c r="K102" s="114" t="s">
        <v>40</v>
      </c>
      <c r="L102" s="114" t="s">
        <v>60</v>
      </c>
      <c r="M102" s="118"/>
      <c r="N102" s="130" t="s">
        <v>414</v>
      </c>
      <c r="O102" s="118">
        <v>265</v>
      </c>
      <c r="P102" s="119">
        <v>60</v>
      </c>
    </row>
    <row r="103" spans="1:15" s="4" customFormat="1" ht="79.5" customHeight="1">
      <c r="A103" s="29">
        <v>1467</v>
      </c>
      <c r="B103" s="4">
        <v>436</v>
      </c>
      <c r="C103" s="47" t="s">
        <v>388</v>
      </c>
      <c r="D103" s="29" t="s">
        <v>332</v>
      </c>
      <c r="E103" s="29" t="s">
        <v>165</v>
      </c>
      <c r="F103" s="29" t="s">
        <v>44</v>
      </c>
      <c r="G103" s="29" t="s">
        <v>307</v>
      </c>
      <c r="H103" s="30">
        <v>18000000</v>
      </c>
      <c r="I103" s="30">
        <f>+H103</f>
        <v>18000000</v>
      </c>
      <c r="J103" s="30" t="s">
        <v>39</v>
      </c>
      <c r="K103" s="29" t="s">
        <v>40</v>
      </c>
      <c r="L103" s="29" t="s">
        <v>60</v>
      </c>
      <c r="M103" s="33"/>
      <c r="N103" s="71" t="s">
        <v>308</v>
      </c>
      <c r="O103" s="33">
        <v>265</v>
      </c>
    </row>
    <row r="104" spans="1:15" s="133" customFormat="1" ht="79.5" customHeight="1">
      <c r="A104" s="132">
        <v>1467</v>
      </c>
      <c r="B104" s="133">
        <v>491</v>
      </c>
      <c r="C104" s="134" t="s">
        <v>304</v>
      </c>
      <c r="D104" s="132" t="s">
        <v>36</v>
      </c>
      <c r="E104" s="132" t="s">
        <v>165</v>
      </c>
      <c r="F104" s="132" t="s">
        <v>44</v>
      </c>
      <c r="G104" s="132" t="s">
        <v>38</v>
      </c>
      <c r="H104" s="135">
        <v>23460000</v>
      </c>
      <c r="I104" s="135">
        <f>+H104</f>
        <v>23460000</v>
      </c>
      <c r="J104" s="135" t="s">
        <v>39</v>
      </c>
      <c r="K104" s="132" t="s">
        <v>40</v>
      </c>
      <c r="L104" s="132" t="s">
        <v>60</v>
      </c>
      <c r="M104" s="136"/>
      <c r="N104" s="132" t="s">
        <v>419</v>
      </c>
      <c r="O104" s="136">
        <v>265</v>
      </c>
    </row>
    <row r="105" spans="1:15" s="4" customFormat="1" ht="79.5" customHeight="1">
      <c r="A105" s="29">
        <v>1467</v>
      </c>
      <c r="B105" s="4">
        <v>491</v>
      </c>
      <c r="C105" s="47" t="s">
        <v>304</v>
      </c>
      <c r="D105" s="29" t="s">
        <v>332</v>
      </c>
      <c r="E105" s="29" t="s">
        <v>165</v>
      </c>
      <c r="F105" s="29" t="s">
        <v>44</v>
      </c>
      <c r="G105" s="29" t="s">
        <v>38</v>
      </c>
      <c r="H105" s="30">
        <v>23460000</v>
      </c>
      <c r="I105" s="30">
        <f t="shared" si="5"/>
        <v>23460000</v>
      </c>
      <c r="J105" s="30" t="s">
        <v>39</v>
      </c>
      <c r="K105" s="29" t="s">
        <v>40</v>
      </c>
      <c r="L105" s="29" t="s">
        <v>60</v>
      </c>
      <c r="M105" s="33"/>
      <c r="N105" s="29" t="s">
        <v>65</v>
      </c>
      <c r="O105" s="33">
        <v>265</v>
      </c>
    </row>
    <row r="106" spans="1:256" s="4" customFormat="1" ht="49.5" customHeight="1">
      <c r="A106" s="29">
        <v>1471</v>
      </c>
      <c r="B106" s="29"/>
      <c r="C106" s="62" t="s">
        <v>311</v>
      </c>
      <c r="D106" s="29" t="s">
        <v>206</v>
      </c>
      <c r="E106" s="29" t="s">
        <v>174</v>
      </c>
      <c r="F106" s="29" t="s">
        <v>186</v>
      </c>
      <c r="G106" s="29" t="s">
        <v>38</v>
      </c>
      <c r="H106" s="30">
        <f>201304000-2904000-4199400</f>
        <v>194200600</v>
      </c>
      <c r="I106" s="30">
        <v>201304000</v>
      </c>
      <c r="J106" s="30" t="s">
        <v>39</v>
      </c>
      <c r="K106" s="29" t="s">
        <v>40</v>
      </c>
      <c r="L106" s="29" t="s">
        <v>66</v>
      </c>
      <c r="M106" s="33"/>
      <c r="N106" s="33"/>
      <c r="O106" s="29" t="s">
        <v>309</v>
      </c>
      <c r="IV106" s="2"/>
    </row>
    <row r="107" spans="1:256" s="133" customFormat="1" ht="81.75" customHeight="1">
      <c r="A107" s="132">
        <v>1471</v>
      </c>
      <c r="B107" s="133">
        <v>502</v>
      </c>
      <c r="C107" s="134" t="s">
        <v>68</v>
      </c>
      <c r="D107" s="132" t="s">
        <v>310</v>
      </c>
      <c r="E107" s="132" t="s">
        <v>165</v>
      </c>
      <c r="F107" s="132" t="s">
        <v>44</v>
      </c>
      <c r="G107" s="132" t="s">
        <v>38</v>
      </c>
      <c r="H107" s="135">
        <f>25800000+4199400</f>
        <v>29999400</v>
      </c>
      <c r="I107" s="135">
        <f>+H107</f>
        <v>29999400</v>
      </c>
      <c r="J107" s="135" t="s">
        <v>39</v>
      </c>
      <c r="K107" s="132" t="s">
        <v>40</v>
      </c>
      <c r="L107" s="132" t="s">
        <v>57</v>
      </c>
      <c r="M107" s="136"/>
      <c r="N107" s="132" t="s">
        <v>67</v>
      </c>
      <c r="O107" s="136">
        <v>267</v>
      </c>
      <c r="IV107" s="138"/>
    </row>
    <row r="108" spans="1:256" s="4" customFormat="1" ht="81.75" customHeight="1">
      <c r="A108" s="29">
        <v>1471</v>
      </c>
      <c r="B108" s="4">
        <v>502</v>
      </c>
      <c r="C108" s="47" t="s">
        <v>68</v>
      </c>
      <c r="D108" s="29" t="s">
        <v>332</v>
      </c>
      <c r="E108" s="29" t="s">
        <v>165</v>
      </c>
      <c r="F108" s="29" t="s">
        <v>44</v>
      </c>
      <c r="G108" s="29" t="s">
        <v>38</v>
      </c>
      <c r="H108" s="30">
        <v>25800000</v>
      </c>
      <c r="I108" s="30">
        <f aca="true" t="shared" si="6" ref="I108:I171">+H108</f>
        <v>25800000</v>
      </c>
      <c r="J108" s="30" t="s">
        <v>39</v>
      </c>
      <c r="K108" s="29" t="s">
        <v>40</v>
      </c>
      <c r="L108" s="29" t="s">
        <v>57</v>
      </c>
      <c r="M108" s="33"/>
      <c r="N108" s="29" t="s">
        <v>67</v>
      </c>
      <c r="O108" s="33">
        <v>267</v>
      </c>
      <c r="IV108" s="2"/>
    </row>
    <row r="109" spans="1:256" s="119" customFormat="1" ht="97.5" customHeight="1">
      <c r="A109" s="114">
        <v>1473</v>
      </c>
      <c r="B109" s="119">
        <v>493</v>
      </c>
      <c r="C109" s="116" t="s">
        <v>312</v>
      </c>
      <c r="D109" s="114" t="s">
        <v>36</v>
      </c>
      <c r="E109" s="114" t="s">
        <v>43</v>
      </c>
      <c r="F109" s="114" t="s">
        <v>44</v>
      </c>
      <c r="G109" s="114" t="s">
        <v>38</v>
      </c>
      <c r="H109" s="117">
        <v>59400000</v>
      </c>
      <c r="I109" s="117">
        <f>+H109</f>
        <v>59400000</v>
      </c>
      <c r="J109" s="117" t="s">
        <v>39</v>
      </c>
      <c r="K109" s="114" t="s">
        <v>40</v>
      </c>
      <c r="L109" s="114" t="s">
        <v>57</v>
      </c>
      <c r="M109" s="118"/>
      <c r="N109" s="114" t="s">
        <v>70</v>
      </c>
      <c r="O109" s="118" t="s">
        <v>313</v>
      </c>
      <c r="P109" s="119">
        <v>40</v>
      </c>
      <c r="IV109" s="120"/>
    </row>
    <row r="110" spans="1:256" s="4" customFormat="1" ht="54.75" customHeight="1">
      <c r="A110" s="29">
        <v>1473</v>
      </c>
      <c r="B110" s="29" t="s">
        <v>12</v>
      </c>
      <c r="C110" s="47" t="s">
        <v>203</v>
      </c>
      <c r="D110" s="29" t="s">
        <v>217</v>
      </c>
      <c r="E110" s="29" t="s">
        <v>202</v>
      </c>
      <c r="F110" s="29" t="s">
        <v>37</v>
      </c>
      <c r="G110" s="29" t="s">
        <v>38</v>
      </c>
      <c r="H110" s="30">
        <f>152462000-3000000-2904000</f>
        <v>146558000</v>
      </c>
      <c r="I110" s="30">
        <f t="shared" si="6"/>
        <v>146558000</v>
      </c>
      <c r="J110" s="30" t="s">
        <v>39</v>
      </c>
      <c r="K110" s="29" t="s">
        <v>40</v>
      </c>
      <c r="L110" s="29" t="s">
        <v>69</v>
      </c>
      <c r="M110" s="33"/>
      <c r="N110" s="33"/>
      <c r="O110" s="33">
        <v>273</v>
      </c>
      <c r="IV110" s="2"/>
    </row>
    <row r="111" spans="1:256" s="119" customFormat="1" ht="91.5" customHeight="1">
      <c r="A111" s="114">
        <v>1473</v>
      </c>
      <c r="B111" s="119">
        <v>500</v>
      </c>
      <c r="C111" s="116" t="s">
        <v>314</v>
      </c>
      <c r="D111" s="114" t="s">
        <v>36</v>
      </c>
      <c r="E111" s="114" t="s">
        <v>43</v>
      </c>
      <c r="F111" s="114" t="s">
        <v>44</v>
      </c>
      <c r="G111" s="114" t="s">
        <v>38</v>
      </c>
      <c r="H111" s="117">
        <v>51600000</v>
      </c>
      <c r="I111" s="117">
        <f t="shared" si="6"/>
        <v>51600000</v>
      </c>
      <c r="J111" s="117" t="s">
        <v>39</v>
      </c>
      <c r="K111" s="114" t="s">
        <v>40</v>
      </c>
      <c r="L111" s="114" t="s">
        <v>69</v>
      </c>
      <c r="M111" s="118"/>
      <c r="N111" s="114" t="s">
        <v>406</v>
      </c>
      <c r="O111" s="118">
        <v>273</v>
      </c>
      <c r="P111" s="119">
        <v>32</v>
      </c>
      <c r="IV111" s="120"/>
    </row>
    <row r="112" spans="1:256" s="4" customFormat="1" ht="91.5" customHeight="1">
      <c r="A112" s="29">
        <v>1473</v>
      </c>
      <c r="B112" s="29" t="s">
        <v>12</v>
      </c>
      <c r="C112" s="47" t="s">
        <v>204</v>
      </c>
      <c r="D112" s="29" t="s">
        <v>217</v>
      </c>
      <c r="E112" s="29" t="s">
        <v>202</v>
      </c>
      <c r="F112" s="29" t="s">
        <v>200</v>
      </c>
      <c r="G112" s="29" t="s">
        <v>307</v>
      </c>
      <c r="H112" s="30">
        <v>769693500</v>
      </c>
      <c r="I112" s="30">
        <f t="shared" si="6"/>
        <v>769693500</v>
      </c>
      <c r="J112" s="30" t="s">
        <v>39</v>
      </c>
      <c r="K112" s="29" t="s">
        <v>40</v>
      </c>
      <c r="L112" s="29" t="s">
        <v>69</v>
      </c>
      <c r="M112" s="33"/>
      <c r="N112" s="33"/>
      <c r="O112" s="33">
        <v>274</v>
      </c>
      <c r="P112" s="47" t="s">
        <v>12</v>
      </c>
      <c r="IV112" s="2"/>
    </row>
    <row r="113" spans="1:256" s="4" customFormat="1" ht="91.5" customHeight="1">
      <c r="A113" s="77">
        <v>1473</v>
      </c>
      <c r="B113" s="44" t="s">
        <v>12</v>
      </c>
      <c r="C113" s="73" t="s">
        <v>205</v>
      </c>
      <c r="D113" s="74" t="s">
        <v>217</v>
      </c>
      <c r="E113" s="74" t="s">
        <v>174</v>
      </c>
      <c r="F113" s="75" t="s">
        <v>167</v>
      </c>
      <c r="G113" s="74" t="s">
        <v>38</v>
      </c>
      <c r="H113" s="76">
        <v>85521500</v>
      </c>
      <c r="I113" s="76">
        <f t="shared" si="6"/>
        <v>85521500</v>
      </c>
      <c r="J113" s="78" t="s">
        <v>39</v>
      </c>
      <c r="K113" s="74" t="s">
        <v>40</v>
      </c>
      <c r="L113" s="73" t="s">
        <v>316</v>
      </c>
      <c r="M113" s="72"/>
      <c r="N113" s="33"/>
      <c r="O113" s="33">
        <v>274</v>
      </c>
      <c r="P113" s="51"/>
      <c r="IV113" s="2"/>
    </row>
    <row r="114" spans="1:256" s="4" customFormat="1" ht="31.5" customHeight="1">
      <c r="A114" s="29">
        <v>1474</v>
      </c>
      <c r="B114" s="29" t="s">
        <v>12</v>
      </c>
      <c r="C114" s="47" t="s">
        <v>71</v>
      </c>
      <c r="D114" s="29" t="s">
        <v>72</v>
      </c>
      <c r="E114" s="29" t="s">
        <v>73</v>
      </c>
      <c r="F114" s="29" t="s">
        <v>40</v>
      </c>
      <c r="G114" s="29" t="s">
        <v>38</v>
      </c>
      <c r="H114" s="30">
        <v>745000000</v>
      </c>
      <c r="I114" s="30">
        <f t="shared" si="6"/>
        <v>745000000</v>
      </c>
      <c r="J114" s="30" t="s">
        <v>39</v>
      </c>
      <c r="K114" s="29" t="s">
        <v>40</v>
      </c>
      <c r="L114" s="29" t="s">
        <v>40</v>
      </c>
      <c r="N114" s="33" t="s">
        <v>74</v>
      </c>
      <c r="O114" s="33">
        <v>269</v>
      </c>
      <c r="IV114" s="2"/>
    </row>
    <row r="115" spans="1:256" s="133" customFormat="1" ht="31.5" customHeight="1">
      <c r="A115" s="132">
        <v>1474</v>
      </c>
      <c r="B115" s="132">
        <v>425</v>
      </c>
      <c r="C115" s="134" t="s">
        <v>240</v>
      </c>
      <c r="D115" s="132" t="s">
        <v>36</v>
      </c>
      <c r="E115" s="132" t="s">
        <v>165</v>
      </c>
      <c r="F115" s="132" t="s">
        <v>44</v>
      </c>
      <c r="G115" s="132" t="s">
        <v>38</v>
      </c>
      <c r="H115" s="135">
        <f>33000000+3000000</f>
        <v>36000000</v>
      </c>
      <c r="I115" s="135">
        <f t="shared" si="6"/>
        <v>36000000</v>
      </c>
      <c r="J115" s="135" t="s">
        <v>39</v>
      </c>
      <c r="K115" s="132" t="s">
        <v>40</v>
      </c>
      <c r="L115" s="132" t="s">
        <v>57</v>
      </c>
      <c r="M115" s="132" t="s">
        <v>428</v>
      </c>
      <c r="N115" s="132" t="s">
        <v>51</v>
      </c>
      <c r="O115" s="136">
        <v>270</v>
      </c>
      <c r="IV115" s="138"/>
    </row>
    <row r="116" spans="1:256" s="133" customFormat="1" ht="84.75" customHeight="1">
      <c r="A116" s="132">
        <v>1474</v>
      </c>
      <c r="B116" s="132">
        <v>426</v>
      </c>
      <c r="C116" s="134" t="s">
        <v>241</v>
      </c>
      <c r="D116" s="132" t="s">
        <v>36</v>
      </c>
      <c r="E116" s="132" t="s">
        <v>165</v>
      </c>
      <c r="F116" s="132" t="s">
        <v>44</v>
      </c>
      <c r="G116" s="132" t="s">
        <v>38</v>
      </c>
      <c r="H116" s="135">
        <v>36000000</v>
      </c>
      <c r="I116" s="135">
        <f t="shared" si="6"/>
        <v>36000000</v>
      </c>
      <c r="J116" s="135" t="s">
        <v>39</v>
      </c>
      <c r="K116" s="132" t="s">
        <v>40</v>
      </c>
      <c r="L116" s="132" t="s">
        <v>57</v>
      </c>
      <c r="M116" s="136" t="s">
        <v>445</v>
      </c>
      <c r="N116" s="132" t="s">
        <v>12</v>
      </c>
      <c r="O116" s="136">
        <v>270</v>
      </c>
      <c r="IV116" s="138"/>
    </row>
    <row r="117" spans="1:256" s="133" customFormat="1" ht="86.25" customHeight="1">
      <c r="A117" s="132">
        <v>1474</v>
      </c>
      <c r="B117" s="141">
        <v>427</v>
      </c>
      <c r="C117" s="134" t="s">
        <v>242</v>
      </c>
      <c r="D117" s="132" t="s">
        <v>36</v>
      </c>
      <c r="E117" s="132" t="s">
        <v>165</v>
      </c>
      <c r="F117" s="132" t="s">
        <v>44</v>
      </c>
      <c r="G117" s="132" t="s">
        <v>38</v>
      </c>
      <c r="H117" s="135">
        <v>36000000</v>
      </c>
      <c r="I117" s="135">
        <f t="shared" si="6"/>
        <v>36000000</v>
      </c>
      <c r="J117" s="135" t="s">
        <v>39</v>
      </c>
      <c r="K117" s="132" t="s">
        <v>40</v>
      </c>
      <c r="L117" s="132" t="s">
        <v>76</v>
      </c>
      <c r="M117" s="136"/>
      <c r="N117" s="132" t="s">
        <v>75</v>
      </c>
      <c r="O117" s="136">
        <v>270</v>
      </c>
      <c r="IV117" s="138"/>
    </row>
    <row r="118" spans="1:256" s="133" customFormat="1" ht="67.5" customHeight="1">
      <c r="A118" s="132">
        <v>1474</v>
      </c>
      <c r="B118" s="141">
        <v>428</v>
      </c>
      <c r="C118" s="134" t="s">
        <v>243</v>
      </c>
      <c r="D118" s="132" t="s">
        <v>36</v>
      </c>
      <c r="E118" s="132" t="s">
        <v>165</v>
      </c>
      <c r="F118" s="132" t="s">
        <v>44</v>
      </c>
      <c r="G118" s="132" t="s">
        <v>38</v>
      </c>
      <c r="H118" s="135">
        <v>39900000</v>
      </c>
      <c r="I118" s="135">
        <f t="shared" si="6"/>
        <v>39900000</v>
      </c>
      <c r="J118" s="135" t="s">
        <v>39</v>
      </c>
      <c r="K118" s="132" t="s">
        <v>40</v>
      </c>
      <c r="L118" s="132" t="s">
        <v>78</v>
      </c>
      <c r="M118" s="136"/>
      <c r="N118" s="132" t="s">
        <v>77</v>
      </c>
      <c r="O118" s="136">
        <v>270</v>
      </c>
      <c r="IV118" s="138"/>
    </row>
    <row r="119" spans="1:256" s="119" customFormat="1" ht="87.75" customHeight="1">
      <c r="A119" s="114">
        <v>1474</v>
      </c>
      <c r="B119" s="121">
        <v>429</v>
      </c>
      <c r="C119" s="116" t="s">
        <v>80</v>
      </c>
      <c r="D119" s="114" t="s">
        <v>36</v>
      </c>
      <c r="E119" s="114" t="s">
        <v>165</v>
      </c>
      <c r="F119" s="114" t="s">
        <v>44</v>
      </c>
      <c r="G119" s="114" t="s">
        <v>38</v>
      </c>
      <c r="H119" s="117">
        <v>36000000</v>
      </c>
      <c r="I119" s="117">
        <f t="shared" si="6"/>
        <v>36000000</v>
      </c>
      <c r="J119" s="117" t="s">
        <v>39</v>
      </c>
      <c r="K119" s="114" t="s">
        <v>40</v>
      </c>
      <c r="L119" s="114" t="s">
        <v>76</v>
      </c>
      <c r="M119" s="118"/>
      <c r="N119" s="114" t="s">
        <v>79</v>
      </c>
      <c r="O119" s="118">
        <v>270</v>
      </c>
      <c r="P119" s="119">
        <v>59</v>
      </c>
      <c r="IV119" s="120"/>
    </row>
    <row r="120" spans="1:256" s="119" customFormat="1" ht="53.25" customHeight="1">
      <c r="A120" s="114">
        <v>1474</v>
      </c>
      <c r="B120" s="121">
        <v>430</v>
      </c>
      <c r="C120" s="116" t="s">
        <v>244</v>
      </c>
      <c r="D120" s="114" t="s">
        <v>36</v>
      </c>
      <c r="E120" s="114" t="s">
        <v>43</v>
      </c>
      <c r="F120" s="114" t="s">
        <v>44</v>
      </c>
      <c r="G120" s="114" t="s">
        <v>38</v>
      </c>
      <c r="H120" s="117">
        <v>78000000</v>
      </c>
      <c r="I120" s="117">
        <f t="shared" si="6"/>
        <v>78000000</v>
      </c>
      <c r="J120" s="117" t="s">
        <v>39</v>
      </c>
      <c r="K120" s="114" t="s">
        <v>40</v>
      </c>
      <c r="L120" s="114" t="s">
        <v>76</v>
      </c>
      <c r="M120" s="118"/>
      <c r="N120" s="114" t="s">
        <v>81</v>
      </c>
      <c r="O120" s="118">
        <v>270</v>
      </c>
      <c r="P120" s="119">
        <v>38</v>
      </c>
      <c r="IV120" s="120"/>
    </row>
    <row r="121" spans="1:256" s="119" customFormat="1" ht="51" customHeight="1">
      <c r="A121" s="114">
        <v>1474</v>
      </c>
      <c r="B121" s="121">
        <v>431</v>
      </c>
      <c r="C121" s="116" t="s">
        <v>245</v>
      </c>
      <c r="D121" s="114" t="s">
        <v>36</v>
      </c>
      <c r="E121" s="114" t="s">
        <v>165</v>
      </c>
      <c r="F121" s="114" t="s">
        <v>44</v>
      </c>
      <c r="G121" s="114" t="s">
        <v>38</v>
      </c>
      <c r="H121" s="117">
        <v>25800000</v>
      </c>
      <c r="I121" s="117">
        <f t="shared" si="6"/>
        <v>25800000</v>
      </c>
      <c r="J121" s="117" t="s">
        <v>39</v>
      </c>
      <c r="K121" s="114" t="s">
        <v>40</v>
      </c>
      <c r="L121" s="114" t="s">
        <v>78</v>
      </c>
      <c r="M121" s="118"/>
      <c r="N121" s="114" t="s">
        <v>82</v>
      </c>
      <c r="O121" s="118">
        <v>270</v>
      </c>
      <c r="P121" s="119">
        <v>58</v>
      </c>
      <c r="IV121" s="120"/>
    </row>
    <row r="122" spans="1:256" s="119" customFormat="1" ht="51" customHeight="1">
      <c r="A122" s="114">
        <v>1474</v>
      </c>
      <c r="B122" s="121">
        <v>432</v>
      </c>
      <c r="C122" s="116" t="s">
        <v>246</v>
      </c>
      <c r="D122" s="114" t="s">
        <v>36</v>
      </c>
      <c r="E122" s="114" t="s">
        <v>43</v>
      </c>
      <c r="F122" s="114" t="s">
        <v>44</v>
      </c>
      <c r="G122" s="114" t="s">
        <v>38</v>
      </c>
      <c r="H122" s="117">
        <v>104400000</v>
      </c>
      <c r="I122" s="117">
        <f t="shared" si="6"/>
        <v>104400000</v>
      </c>
      <c r="J122" s="117" t="s">
        <v>39</v>
      </c>
      <c r="K122" s="114" t="s">
        <v>40</v>
      </c>
      <c r="L122" s="114" t="s">
        <v>76</v>
      </c>
      <c r="M122" s="118"/>
      <c r="N122" s="114" t="s">
        <v>83</v>
      </c>
      <c r="O122" s="118">
        <v>270</v>
      </c>
      <c r="P122" s="119">
        <v>2</v>
      </c>
      <c r="IV122" s="120"/>
    </row>
    <row r="123" spans="1:256" s="119" customFormat="1" ht="51" customHeight="1">
      <c r="A123" s="114">
        <v>1474</v>
      </c>
      <c r="B123" s="121">
        <v>433</v>
      </c>
      <c r="C123" s="116" t="s">
        <v>85</v>
      </c>
      <c r="D123" s="114" t="s">
        <v>36</v>
      </c>
      <c r="E123" s="114" t="s">
        <v>43</v>
      </c>
      <c r="F123" s="114" t="s">
        <v>44</v>
      </c>
      <c r="G123" s="114" t="s">
        <v>38</v>
      </c>
      <c r="H123" s="117">
        <v>36000000</v>
      </c>
      <c r="I123" s="117">
        <f t="shared" si="6"/>
        <v>36000000</v>
      </c>
      <c r="J123" s="117" t="s">
        <v>39</v>
      </c>
      <c r="K123" s="114" t="s">
        <v>40</v>
      </c>
      <c r="L123" s="114" t="s">
        <v>76</v>
      </c>
      <c r="M123" s="118"/>
      <c r="N123" s="114" t="s">
        <v>84</v>
      </c>
      <c r="O123" s="118">
        <v>270</v>
      </c>
      <c r="P123" s="119">
        <v>6</v>
      </c>
      <c r="IV123" s="120"/>
    </row>
    <row r="124" spans="1:256" s="119" customFormat="1" ht="75" customHeight="1">
      <c r="A124" s="114">
        <v>1474</v>
      </c>
      <c r="B124" s="121">
        <v>434</v>
      </c>
      <c r="C124" s="122" t="s">
        <v>247</v>
      </c>
      <c r="D124" s="114" t="s">
        <v>36</v>
      </c>
      <c r="E124" s="114" t="s">
        <v>43</v>
      </c>
      <c r="F124" s="114" t="s">
        <v>44</v>
      </c>
      <c r="G124" s="114" t="s">
        <v>38</v>
      </c>
      <c r="H124" s="117">
        <v>104400000</v>
      </c>
      <c r="I124" s="117">
        <f t="shared" si="6"/>
        <v>104400000</v>
      </c>
      <c r="J124" s="117" t="s">
        <v>39</v>
      </c>
      <c r="K124" s="114" t="s">
        <v>40</v>
      </c>
      <c r="L124" s="114" t="s">
        <v>76</v>
      </c>
      <c r="M124" s="118"/>
      <c r="N124" s="114" t="s">
        <v>86</v>
      </c>
      <c r="O124" s="118">
        <v>270</v>
      </c>
      <c r="P124" s="123">
        <v>1</v>
      </c>
      <c r="IV124" s="120"/>
    </row>
    <row r="125" spans="1:256" s="119" customFormat="1" ht="51" customHeight="1">
      <c r="A125" s="114">
        <v>1474</v>
      </c>
      <c r="B125" s="121">
        <v>437</v>
      </c>
      <c r="C125" s="122" t="s">
        <v>248</v>
      </c>
      <c r="D125" s="114" t="s">
        <v>36</v>
      </c>
      <c r="E125" s="114" t="s">
        <v>43</v>
      </c>
      <c r="F125" s="114" t="s">
        <v>44</v>
      </c>
      <c r="G125" s="114" t="s">
        <v>38</v>
      </c>
      <c r="H125" s="117">
        <v>27000000</v>
      </c>
      <c r="I125" s="117">
        <f t="shared" si="6"/>
        <v>27000000</v>
      </c>
      <c r="J125" s="117" t="s">
        <v>39</v>
      </c>
      <c r="K125" s="114" t="s">
        <v>40</v>
      </c>
      <c r="L125" s="114" t="s">
        <v>57</v>
      </c>
      <c r="M125" s="118"/>
      <c r="N125" s="114" t="s">
        <v>87</v>
      </c>
      <c r="O125" s="118">
        <v>270</v>
      </c>
      <c r="P125" s="119">
        <v>12</v>
      </c>
      <c r="IV125" s="120"/>
    </row>
    <row r="126" spans="1:256" s="119" customFormat="1" ht="51" customHeight="1">
      <c r="A126" s="114">
        <v>1474</v>
      </c>
      <c r="B126" s="121">
        <v>437</v>
      </c>
      <c r="C126" s="122" t="s">
        <v>248</v>
      </c>
      <c r="D126" s="114" t="s">
        <v>36</v>
      </c>
      <c r="E126" s="114" t="s">
        <v>165</v>
      </c>
      <c r="F126" s="114" t="s">
        <v>44</v>
      </c>
      <c r="G126" s="114" t="s">
        <v>38</v>
      </c>
      <c r="H126" s="117">
        <v>13500000</v>
      </c>
      <c r="I126" s="117">
        <f t="shared" si="6"/>
        <v>13500000</v>
      </c>
      <c r="J126" s="117" t="s">
        <v>39</v>
      </c>
      <c r="K126" s="114" t="s">
        <v>40</v>
      </c>
      <c r="L126" s="114" t="s">
        <v>57</v>
      </c>
      <c r="M126" s="118"/>
      <c r="N126" s="114" t="s">
        <v>88</v>
      </c>
      <c r="O126" s="118">
        <v>270</v>
      </c>
      <c r="P126" s="119">
        <v>36</v>
      </c>
      <c r="IV126" s="120"/>
    </row>
    <row r="127" spans="1:256" s="119" customFormat="1" ht="51" customHeight="1">
      <c r="A127" s="114">
        <v>1474</v>
      </c>
      <c r="B127" s="121">
        <v>437</v>
      </c>
      <c r="C127" s="122" t="s">
        <v>248</v>
      </c>
      <c r="D127" s="114" t="s">
        <v>36</v>
      </c>
      <c r="E127" s="114" t="s">
        <v>165</v>
      </c>
      <c r="F127" s="114" t="s">
        <v>44</v>
      </c>
      <c r="G127" s="114" t="s">
        <v>38</v>
      </c>
      <c r="H127" s="117">
        <v>13500000</v>
      </c>
      <c r="I127" s="117">
        <f t="shared" si="6"/>
        <v>13500000</v>
      </c>
      <c r="J127" s="117" t="s">
        <v>39</v>
      </c>
      <c r="K127" s="114" t="s">
        <v>40</v>
      </c>
      <c r="L127" s="114" t="s">
        <v>89</v>
      </c>
      <c r="M127" s="118"/>
      <c r="N127" s="114" t="s">
        <v>412</v>
      </c>
      <c r="O127" s="118">
        <v>270</v>
      </c>
      <c r="P127" s="119">
        <v>54</v>
      </c>
      <c r="IV127" s="120"/>
    </row>
    <row r="128" spans="1:256" s="119" customFormat="1" ht="51" customHeight="1">
      <c r="A128" s="114">
        <v>1474</v>
      </c>
      <c r="B128" s="121">
        <v>438</v>
      </c>
      <c r="C128" s="116" t="s">
        <v>249</v>
      </c>
      <c r="D128" s="114" t="s">
        <v>36</v>
      </c>
      <c r="E128" s="114" t="s">
        <v>43</v>
      </c>
      <c r="F128" s="114" t="s">
        <v>44</v>
      </c>
      <c r="G128" s="114" t="s">
        <v>38</v>
      </c>
      <c r="H128" s="117">
        <v>32880000</v>
      </c>
      <c r="I128" s="117">
        <f t="shared" si="6"/>
        <v>32880000</v>
      </c>
      <c r="J128" s="117" t="s">
        <v>39</v>
      </c>
      <c r="K128" s="114" t="s">
        <v>40</v>
      </c>
      <c r="L128" s="114" t="s">
        <v>89</v>
      </c>
      <c r="M128" s="118"/>
      <c r="N128" s="114" t="s">
        <v>90</v>
      </c>
      <c r="O128" s="118">
        <v>270</v>
      </c>
      <c r="P128" s="119">
        <v>21</v>
      </c>
      <c r="IV128" s="120"/>
    </row>
    <row r="129" spans="1:256" s="119" customFormat="1" ht="51" customHeight="1">
      <c r="A129" s="114">
        <v>1474</v>
      </c>
      <c r="B129" s="121">
        <v>438</v>
      </c>
      <c r="C129" s="116" t="s">
        <v>249</v>
      </c>
      <c r="D129" s="114" t="s">
        <v>36</v>
      </c>
      <c r="E129" s="114" t="s">
        <v>165</v>
      </c>
      <c r="F129" s="114" t="s">
        <v>44</v>
      </c>
      <c r="G129" s="114" t="s">
        <v>38</v>
      </c>
      <c r="H129" s="117">
        <v>16440000</v>
      </c>
      <c r="I129" s="117">
        <f t="shared" si="6"/>
        <v>16440000</v>
      </c>
      <c r="J129" s="117" t="s">
        <v>39</v>
      </c>
      <c r="K129" s="114" t="s">
        <v>40</v>
      </c>
      <c r="L129" s="114" t="s">
        <v>57</v>
      </c>
      <c r="M129" s="118"/>
      <c r="N129" s="114" t="s">
        <v>91</v>
      </c>
      <c r="O129" s="118">
        <v>270</v>
      </c>
      <c r="P129" s="119">
        <v>26</v>
      </c>
      <c r="IV129" s="120"/>
    </row>
    <row r="130" spans="1:256" s="133" customFormat="1" ht="51" customHeight="1">
      <c r="A130" s="132">
        <v>1474</v>
      </c>
      <c r="B130" s="141">
        <v>439</v>
      </c>
      <c r="C130" s="134" t="s">
        <v>250</v>
      </c>
      <c r="D130" s="132" t="s">
        <v>36</v>
      </c>
      <c r="E130" s="132" t="s">
        <v>165</v>
      </c>
      <c r="F130" s="132" t="s">
        <v>44</v>
      </c>
      <c r="G130" s="132" t="s">
        <v>38</v>
      </c>
      <c r="H130" s="135">
        <v>23460000</v>
      </c>
      <c r="I130" s="135">
        <f t="shared" si="6"/>
        <v>23460000</v>
      </c>
      <c r="J130" s="135" t="s">
        <v>39</v>
      </c>
      <c r="K130" s="132" t="s">
        <v>40</v>
      </c>
      <c r="L130" s="132" t="s">
        <v>57</v>
      </c>
      <c r="M130" s="136"/>
      <c r="N130" s="132" t="s">
        <v>92</v>
      </c>
      <c r="O130" s="136">
        <v>270</v>
      </c>
      <c r="IV130" s="138"/>
    </row>
    <row r="131" spans="1:256" s="119" customFormat="1" ht="51" customHeight="1">
      <c r="A131" s="114">
        <v>1474</v>
      </c>
      <c r="B131" s="121">
        <v>440</v>
      </c>
      <c r="C131" s="116" t="s">
        <v>251</v>
      </c>
      <c r="D131" s="114" t="s">
        <v>36</v>
      </c>
      <c r="E131" s="114" t="s">
        <v>165</v>
      </c>
      <c r="F131" s="114" t="s">
        <v>44</v>
      </c>
      <c r="G131" s="114" t="s">
        <v>38</v>
      </c>
      <c r="H131" s="117">
        <v>25800000</v>
      </c>
      <c r="I131" s="117">
        <f t="shared" si="6"/>
        <v>25800000</v>
      </c>
      <c r="J131" s="117" t="s">
        <v>39</v>
      </c>
      <c r="K131" s="114" t="s">
        <v>40</v>
      </c>
      <c r="L131" s="114" t="s">
        <v>57</v>
      </c>
      <c r="M131" s="118"/>
      <c r="N131" s="114" t="s">
        <v>93</v>
      </c>
      <c r="O131" s="118">
        <v>270</v>
      </c>
      <c r="P131" s="119">
        <v>55</v>
      </c>
      <c r="IV131" s="120"/>
    </row>
    <row r="132" spans="1:256" s="119" customFormat="1" ht="51" customHeight="1">
      <c r="A132" s="114">
        <v>1474</v>
      </c>
      <c r="B132" s="121">
        <v>440</v>
      </c>
      <c r="C132" s="116" t="s">
        <v>251</v>
      </c>
      <c r="D132" s="114" t="s">
        <v>36</v>
      </c>
      <c r="E132" s="114" t="s">
        <v>165</v>
      </c>
      <c r="F132" s="114" t="s">
        <v>44</v>
      </c>
      <c r="G132" s="114" t="s">
        <v>38</v>
      </c>
      <c r="H132" s="117">
        <v>25800000</v>
      </c>
      <c r="I132" s="117">
        <f t="shared" si="6"/>
        <v>25800000</v>
      </c>
      <c r="J132" s="117" t="s">
        <v>39</v>
      </c>
      <c r="K132" s="114" t="s">
        <v>40</v>
      </c>
      <c r="L132" s="114" t="s">
        <v>57</v>
      </c>
      <c r="M132" s="118"/>
      <c r="N132" s="114" t="s">
        <v>94</v>
      </c>
      <c r="O132" s="118">
        <v>270</v>
      </c>
      <c r="P132" s="119">
        <v>56</v>
      </c>
      <c r="IV132" s="120"/>
    </row>
    <row r="133" spans="1:256" s="119" customFormat="1" ht="51" customHeight="1">
      <c r="A133" s="114">
        <v>1474</v>
      </c>
      <c r="B133" s="121">
        <v>441</v>
      </c>
      <c r="C133" s="116" t="s">
        <v>252</v>
      </c>
      <c r="D133" s="114" t="s">
        <v>36</v>
      </c>
      <c r="E133" s="114" t="s">
        <v>165</v>
      </c>
      <c r="F133" s="114" t="s">
        <v>44</v>
      </c>
      <c r="G133" s="114" t="s">
        <v>38</v>
      </c>
      <c r="H133" s="117">
        <v>27600000</v>
      </c>
      <c r="I133" s="117">
        <f t="shared" si="6"/>
        <v>27600000</v>
      </c>
      <c r="J133" s="117" t="s">
        <v>39</v>
      </c>
      <c r="K133" s="114" t="s">
        <v>40</v>
      </c>
      <c r="L133" s="114" t="s">
        <v>57</v>
      </c>
      <c r="M133" s="118"/>
      <c r="N133" s="114" t="s">
        <v>95</v>
      </c>
      <c r="O133" s="118">
        <v>270</v>
      </c>
      <c r="P133" s="119">
        <v>15</v>
      </c>
      <c r="IV133" s="120"/>
    </row>
    <row r="134" spans="1:256" s="119" customFormat="1" ht="93.75" customHeight="1">
      <c r="A134" s="114">
        <v>1474</v>
      </c>
      <c r="B134" s="121">
        <v>442</v>
      </c>
      <c r="C134" s="116" t="s">
        <v>253</v>
      </c>
      <c r="D134" s="114" t="s">
        <v>36</v>
      </c>
      <c r="E134" s="114" t="s">
        <v>165</v>
      </c>
      <c r="F134" s="114" t="s">
        <v>44</v>
      </c>
      <c r="G134" s="114" t="s">
        <v>38</v>
      </c>
      <c r="H134" s="117">
        <v>28800000</v>
      </c>
      <c r="I134" s="117">
        <f t="shared" si="6"/>
        <v>28800000</v>
      </c>
      <c r="J134" s="117" t="s">
        <v>39</v>
      </c>
      <c r="K134" s="114" t="s">
        <v>40</v>
      </c>
      <c r="L134" s="114" t="s">
        <v>57</v>
      </c>
      <c r="M134" s="118"/>
      <c r="N134" s="114" t="s">
        <v>96</v>
      </c>
      <c r="O134" s="118">
        <v>270</v>
      </c>
      <c r="P134" s="123">
        <v>13</v>
      </c>
      <c r="IV134" s="120"/>
    </row>
    <row r="135" spans="1:256" s="119" customFormat="1" ht="51" customHeight="1">
      <c r="A135" s="114">
        <v>1474</v>
      </c>
      <c r="B135" s="121">
        <v>443</v>
      </c>
      <c r="C135" s="122" t="s">
        <v>254</v>
      </c>
      <c r="D135" s="114" t="s">
        <v>36</v>
      </c>
      <c r="E135" s="114" t="s">
        <v>165</v>
      </c>
      <c r="F135" s="114" t="s">
        <v>44</v>
      </c>
      <c r="G135" s="114" t="s">
        <v>38</v>
      </c>
      <c r="H135" s="117">
        <v>13500000</v>
      </c>
      <c r="I135" s="117">
        <f t="shared" si="6"/>
        <v>13500000</v>
      </c>
      <c r="J135" s="117" t="s">
        <v>39</v>
      </c>
      <c r="K135" s="114" t="s">
        <v>40</v>
      </c>
      <c r="L135" s="114" t="s">
        <v>57</v>
      </c>
      <c r="M135" s="118"/>
      <c r="N135" s="114" t="s">
        <v>97</v>
      </c>
      <c r="O135" s="118">
        <v>270</v>
      </c>
      <c r="P135" s="119">
        <v>34</v>
      </c>
      <c r="IV135" s="120"/>
    </row>
    <row r="136" spans="1:256" s="119" customFormat="1" ht="51" customHeight="1">
      <c r="A136" s="114">
        <v>1474</v>
      </c>
      <c r="B136" s="121">
        <v>443</v>
      </c>
      <c r="C136" s="122" t="s">
        <v>254</v>
      </c>
      <c r="D136" s="114" t="s">
        <v>36</v>
      </c>
      <c r="E136" s="114" t="s">
        <v>165</v>
      </c>
      <c r="F136" s="114" t="s">
        <v>44</v>
      </c>
      <c r="G136" s="114" t="s">
        <v>38</v>
      </c>
      <c r="H136" s="117">
        <v>13500000</v>
      </c>
      <c r="I136" s="117">
        <f t="shared" si="6"/>
        <v>13500000</v>
      </c>
      <c r="J136" s="117" t="s">
        <v>39</v>
      </c>
      <c r="K136" s="114" t="s">
        <v>40</v>
      </c>
      <c r="L136" s="114" t="s">
        <v>57</v>
      </c>
      <c r="M136" s="118"/>
      <c r="N136" s="114" t="s">
        <v>407</v>
      </c>
      <c r="O136" s="118">
        <v>270</v>
      </c>
      <c r="P136" s="119">
        <v>44</v>
      </c>
      <c r="IV136" s="120"/>
    </row>
    <row r="137" spans="1:256" s="133" customFormat="1" ht="136.5" customHeight="1">
      <c r="A137" s="132">
        <v>1474</v>
      </c>
      <c r="B137" s="141">
        <v>444</v>
      </c>
      <c r="C137" s="134" t="s">
        <v>255</v>
      </c>
      <c r="D137" s="132" t="s">
        <v>36</v>
      </c>
      <c r="E137" s="132" t="s">
        <v>165</v>
      </c>
      <c r="F137" s="132" t="s">
        <v>44</v>
      </c>
      <c r="G137" s="132" t="s">
        <v>38</v>
      </c>
      <c r="H137" s="135">
        <v>25800000</v>
      </c>
      <c r="I137" s="135">
        <f t="shared" si="6"/>
        <v>25800000</v>
      </c>
      <c r="J137" s="135" t="s">
        <v>39</v>
      </c>
      <c r="K137" s="132" t="s">
        <v>40</v>
      </c>
      <c r="L137" s="132" t="s">
        <v>57</v>
      </c>
      <c r="M137" s="136"/>
      <c r="N137" s="132" t="s">
        <v>98</v>
      </c>
      <c r="O137" s="136">
        <v>270</v>
      </c>
      <c r="IV137" s="138"/>
    </row>
    <row r="138" spans="1:256" s="119" customFormat="1" ht="51" customHeight="1">
      <c r="A138" s="114">
        <v>1474</v>
      </c>
      <c r="B138" s="121">
        <v>445</v>
      </c>
      <c r="C138" s="116" t="s">
        <v>256</v>
      </c>
      <c r="D138" s="114" t="s">
        <v>36</v>
      </c>
      <c r="E138" s="114" t="s">
        <v>165</v>
      </c>
      <c r="F138" s="114" t="s">
        <v>44</v>
      </c>
      <c r="G138" s="114" t="s">
        <v>38</v>
      </c>
      <c r="H138" s="117">
        <v>25800000</v>
      </c>
      <c r="I138" s="117">
        <f t="shared" si="6"/>
        <v>25800000</v>
      </c>
      <c r="J138" s="117" t="s">
        <v>39</v>
      </c>
      <c r="K138" s="114" t="s">
        <v>40</v>
      </c>
      <c r="L138" s="114" t="s">
        <v>57</v>
      </c>
      <c r="M138" s="118"/>
      <c r="N138" s="114" t="s">
        <v>99</v>
      </c>
      <c r="O138" s="118">
        <v>270</v>
      </c>
      <c r="P138" s="119">
        <v>11</v>
      </c>
      <c r="IV138" s="120"/>
    </row>
    <row r="139" spans="1:256" s="119" customFormat="1" ht="51" customHeight="1">
      <c r="A139" s="114">
        <v>1474</v>
      </c>
      <c r="B139" s="121">
        <v>446</v>
      </c>
      <c r="C139" s="116" t="s">
        <v>257</v>
      </c>
      <c r="D139" s="114" t="s">
        <v>36</v>
      </c>
      <c r="E139" s="114" t="s">
        <v>165</v>
      </c>
      <c r="F139" s="114" t="s">
        <v>44</v>
      </c>
      <c r="G139" s="114" t="s">
        <v>38</v>
      </c>
      <c r="H139" s="117">
        <v>25800000</v>
      </c>
      <c r="I139" s="117">
        <f t="shared" si="6"/>
        <v>25800000</v>
      </c>
      <c r="J139" s="117" t="s">
        <v>39</v>
      </c>
      <c r="K139" s="114" t="s">
        <v>40</v>
      </c>
      <c r="L139" s="114" t="s">
        <v>100</v>
      </c>
      <c r="M139" s="118"/>
      <c r="N139" s="114" t="s">
        <v>398</v>
      </c>
      <c r="O139" s="118">
        <v>270</v>
      </c>
      <c r="P139" s="119">
        <v>9</v>
      </c>
      <c r="IV139" s="120"/>
    </row>
    <row r="140" spans="1:256" s="119" customFormat="1" ht="51" customHeight="1">
      <c r="A140" s="114">
        <v>1474</v>
      </c>
      <c r="B140" s="121">
        <v>447</v>
      </c>
      <c r="C140" s="116" t="s">
        <v>258</v>
      </c>
      <c r="D140" s="114" t="s">
        <v>36</v>
      </c>
      <c r="E140" s="114" t="s">
        <v>43</v>
      </c>
      <c r="F140" s="114" t="s">
        <v>44</v>
      </c>
      <c r="G140" s="114" t="s">
        <v>38</v>
      </c>
      <c r="H140" s="117">
        <v>27000000</v>
      </c>
      <c r="I140" s="117">
        <f t="shared" si="6"/>
        <v>27000000</v>
      </c>
      <c r="J140" s="117" t="s">
        <v>39</v>
      </c>
      <c r="K140" s="114" t="s">
        <v>40</v>
      </c>
      <c r="L140" s="114" t="s">
        <v>102</v>
      </c>
      <c r="M140" s="118"/>
      <c r="N140" s="114" t="s">
        <v>101</v>
      </c>
      <c r="O140" s="118">
        <v>270</v>
      </c>
      <c r="P140" s="119">
        <v>46</v>
      </c>
      <c r="IV140" s="120"/>
    </row>
    <row r="141" spans="1:256" s="119" customFormat="1" ht="51" customHeight="1">
      <c r="A141" s="114">
        <v>1474</v>
      </c>
      <c r="B141" s="121">
        <v>447</v>
      </c>
      <c r="C141" s="116" t="s">
        <v>258</v>
      </c>
      <c r="D141" s="114" t="s">
        <v>36</v>
      </c>
      <c r="E141" s="114" t="s">
        <v>165</v>
      </c>
      <c r="F141" s="114" t="s">
        <v>44</v>
      </c>
      <c r="G141" s="114" t="s">
        <v>38</v>
      </c>
      <c r="H141" s="117">
        <v>13500000</v>
      </c>
      <c r="I141" s="117">
        <f t="shared" si="6"/>
        <v>13500000</v>
      </c>
      <c r="J141" s="117" t="s">
        <v>39</v>
      </c>
      <c r="K141" s="114" t="s">
        <v>40</v>
      </c>
      <c r="L141" s="114" t="s">
        <v>102</v>
      </c>
      <c r="M141" s="118"/>
      <c r="N141" s="114" t="s">
        <v>103</v>
      </c>
      <c r="O141" s="118">
        <v>270</v>
      </c>
      <c r="P141" s="119">
        <v>31</v>
      </c>
      <c r="IV141" s="120"/>
    </row>
    <row r="142" spans="1:256" s="119" customFormat="1" ht="51" customHeight="1">
      <c r="A142" s="114">
        <v>1474</v>
      </c>
      <c r="B142" s="121">
        <v>448</v>
      </c>
      <c r="C142" s="116" t="s">
        <v>259</v>
      </c>
      <c r="D142" s="114" t="s">
        <v>36</v>
      </c>
      <c r="E142" s="114" t="s">
        <v>43</v>
      </c>
      <c r="F142" s="114" t="s">
        <v>44</v>
      </c>
      <c r="G142" s="114" t="s">
        <v>38</v>
      </c>
      <c r="H142" s="117">
        <v>78720000</v>
      </c>
      <c r="I142" s="117">
        <f t="shared" si="6"/>
        <v>78720000</v>
      </c>
      <c r="J142" s="117" t="s">
        <v>39</v>
      </c>
      <c r="K142" s="114" t="s">
        <v>40</v>
      </c>
      <c r="L142" s="114" t="s">
        <v>57</v>
      </c>
      <c r="M142" s="118"/>
      <c r="N142" s="114" t="s">
        <v>104</v>
      </c>
      <c r="O142" s="118">
        <v>270</v>
      </c>
      <c r="P142" s="119">
        <v>33</v>
      </c>
      <c r="IV142" s="120"/>
    </row>
    <row r="143" spans="1:256" s="119" customFormat="1" ht="51" customHeight="1">
      <c r="A143" s="114">
        <v>1474</v>
      </c>
      <c r="B143" s="121">
        <v>450</v>
      </c>
      <c r="C143" s="122" t="s">
        <v>260</v>
      </c>
      <c r="D143" s="114" t="s">
        <v>36</v>
      </c>
      <c r="E143" s="114" t="s">
        <v>165</v>
      </c>
      <c r="F143" s="114" t="s">
        <v>44</v>
      </c>
      <c r="G143" s="114" t="s">
        <v>38</v>
      </c>
      <c r="H143" s="117">
        <v>13500000</v>
      </c>
      <c r="I143" s="117">
        <f t="shared" si="6"/>
        <v>13500000</v>
      </c>
      <c r="J143" s="117" t="s">
        <v>39</v>
      </c>
      <c r="K143" s="114" t="s">
        <v>40</v>
      </c>
      <c r="L143" s="114" t="s">
        <v>102</v>
      </c>
      <c r="M143" s="118"/>
      <c r="N143" s="114" t="s">
        <v>413</v>
      </c>
      <c r="O143" s="118">
        <v>270</v>
      </c>
      <c r="P143" s="119">
        <v>57</v>
      </c>
      <c r="IV143" s="120"/>
    </row>
    <row r="144" spans="1:256" s="119" customFormat="1" ht="57" customHeight="1">
      <c r="A144" s="114">
        <v>1474</v>
      </c>
      <c r="B144" s="114">
        <v>451</v>
      </c>
      <c r="C144" s="129" t="s">
        <v>261</v>
      </c>
      <c r="D144" s="114" t="s">
        <v>36</v>
      </c>
      <c r="E144" s="114" t="s">
        <v>165</v>
      </c>
      <c r="F144" s="114" t="s">
        <v>44</v>
      </c>
      <c r="G144" s="114" t="s">
        <v>38</v>
      </c>
      <c r="H144" s="117">
        <v>13500000</v>
      </c>
      <c r="I144" s="117">
        <f t="shared" si="6"/>
        <v>13500000</v>
      </c>
      <c r="J144" s="117" t="s">
        <v>39</v>
      </c>
      <c r="K144" s="114" t="s">
        <v>40</v>
      </c>
      <c r="L144" s="114" t="s">
        <v>102</v>
      </c>
      <c r="M144" s="118"/>
      <c r="N144" s="114" t="s">
        <v>105</v>
      </c>
      <c r="O144" s="118">
        <v>270</v>
      </c>
      <c r="P144" s="119">
        <v>42</v>
      </c>
      <c r="IV144" s="120"/>
    </row>
    <row r="145" spans="1:256" s="133" customFormat="1" ht="51" customHeight="1">
      <c r="A145" s="132">
        <v>1474</v>
      </c>
      <c r="B145" s="132">
        <v>452</v>
      </c>
      <c r="C145" s="134" t="s">
        <v>262</v>
      </c>
      <c r="D145" s="132" t="s">
        <v>36</v>
      </c>
      <c r="E145" s="132" t="s">
        <v>165</v>
      </c>
      <c r="F145" s="132" t="s">
        <v>44</v>
      </c>
      <c r="G145" s="132" t="s">
        <v>38</v>
      </c>
      <c r="H145" s="135">
        <v>13500000</v>
      </c>
      <c r="I145" s="135">
        <f t="shared" si="6"/>
        <v>13500000</v>
      </c>
      <c r="J145" s="135" t="s">
        <v>39</v>
      </c>
      <c r="K145" s="132" t="s">
        <v>40</v>
      </c>
      <c r="L145" s="132" t="s">
        <v>102</v>
      </c>
      <c r="M145" s="136"/>
      <c r="N145" s="132" t="s">
        <v>429</v>
      </c>
      <c r="O145" s="136">
        <v>270</v>
      </c>
      <c r="IV145" s="138"/>
    </row>
    <row r="146" spans="1:256" s="119" customFormat="1" ht="51" customHeight="1">
      <c r="A146" s="114">
        <v>1474</v>
      </c>
      <c r="B146" s="114">
        <v>453</v>
      </c>
      <c r="C146" s="116" t="s">
        <v>263</v>
      </c>
      <c r="D146" s="114" t="s">
        <v>36</v>
      </c>
      <c r="E146" s="114" t="s">
        <v>165</v>
      </c>
      <c r="F146" s="114" t="s">
        <v>44</v>
      </c>
      <c r="G146" s="114" t="s">
        <v>38</v>
      </c>
      <c r="H146" s="117">
        <v>13500000</v>
      </c>
      <c r="I146" s="117">
        <f t="shared" si="6"/>
        <v>13500000</v>
      </c>
      <c r="J146" s="117" t="s">
        <v>39</v>
      </c>
      <c r="K146" s="114" t="s">
        <v>40</v>
      </c>
      <c r="L146" s="114" t="s">
        <v>107</v>
      </c>
      <c r="M146" s="118"/>
      <c r="N146" s="114" t="s">
        <v>106</v>
      </c>
      <c r="O146" s="118">
        <v>270</v>
      </c>
      <c r="P146" s="119">
        <v>62</v>
      </c>
      <c r="IV146" s="120"/>
    </row>
    <row r="147" spans="1:256" s="119" customFormat="1" ht="51" customHeight="1">
      <c r="A147" s="114">
        <v>1474</v>
      </c>
      <c r="B147" s="114"/>
      <c r="C147" s="116" t="s">
        <v>109</v>
      </c>
      <c r="D147" s="114" t="s">
        <v>36</v>
      </c>
      <c r="E147" s="114" t="s">
        <v>43</v>
      </c>
      <c r="F147" s="114" t="s">
        <v>44</v>
      </c>
      <c r="G147" s="114" t="s">
        <v>38</v>
      </c>
      <c r="H147" s="117">
        <v>33600000</v>
      </c>
      <c r="I147" s="117">
        <f t="shared" si="6"/>
        <v>33600000</v>
      </c>
      <c r="J147" s="117" t="s">
        <v>39</v>
      </c>
      <c r="K147" s="114" t="s">
        <v>40</v>
      </c>
      <c r="L147" s="114" t="s">
        <v>41</v>
      </c>
      <c r="M147" s="118"/>
      <c r="N147" s="114" t="s">
        <v>108</v>
      </c>
      <c r="O147" s="118">
        <v>270</v>
      </c>
      <c r="P147" s="119">
        <v>61</v>
      </c>
      <c r="IV147" s="120"/>
    </row>
    <row r="148" spans="1:256" s="119" customFormat="1" ht="82.5" customHeight="1">
      <c r="A148" s="114">
        <v>1474</v>
      </c>
      <c r="B148" s="121">
        <v>458</v>
      </c>
      <c r="C148" s="116" t="s">
        <v>264</v>
      </c>
      <c r="D148" s="114" t="s">
        <v>36</v>
      </c>
      <c r="E148" s="114" t="s">
        <v>165</v>
      </c>
      <c r="F148" s="114" t="s">
        <v>44</v>
      </c>
      <c r="G148" s="114" t="s">
        <v>38</v>
      </c>
      <c r="H148" s="117">
        <v>13500000</v>
      </c>
      <c r="I148" s="117">
        <f t="shared" si="6"/>
        <v>13500000</v>
      </c>
      <c r="J148" s="117" t="s">
        <v>39</v>
      </c>
      <c r="K148" s="114" t="s">
        <v>40</v>
      </c>
      <c r="L148" s="114" t="s">
        <v>89</v>
      </c>
      <c r="M148" s="118"/>
      <c r="N148" s="114" t="s">
        <v>110</v>
      </c>
      <c r="O148" s="118">
        <v>270</v>
      </c>
      <c r="P148" s="119">
        <v>23</v>
      </c>
      <c r="IV148" s="120"/>
    </row>
    <row r="149" spans="1:256" s="119" customFormat="1" ht="75.75" customHeight="1">
      <c r="A149" s="114">
        <v>1474</v>
      </c>
      <c r="B149" s="121">
        <v>458</v>
      </c>
      <c r="C149" s="116" t="s">
        <v>264</v>
      </c>
      <c r="D149" s="114" t="s">
        <v>36</v>
      </c>
      <c r="E149" s="114" t="s">
        <v>43</v>
      </c>
      <c r="F149" s="114" t="s">
        <v>44</v>
      </c>
      <c r="G149" s="114" t="s">
        <v>38</v>
      </c>
      <c r="H149" s="117">
        <v>27000000</v>
      </c>
      <c r="I149" s="117">
        <f t="shared" si="6"/>
        <v>27000000</v>
      </c>
      <c r="J149" s="117" t="s">
        <v>39</v>
      </c>
      <c r="K149" s="114" t="s">
        <v>40</v>
      </c>
      <c r="L149" s="114" t="s">
        <v>89</v>
      </c>
      <c r="M149" s="118"/>
      <c r="N149" s="114" t="s">
        <v>111</v>
      </c>
      <c r="O149" s="118">
        <v>270</v>
      </c>
      <c r="P149" s="119">
        <v>22</v>
      </c>
      <c r="IV149" s="120"/>
    </row>
    <row r="150" spans="1:256" s="119" customFormat="1" ht="51" customHeight="1">
      <c r="A150" s="114">
        <v>1474</v>
      </c>
      <c r="B150" s="121">
        <v>460</v>
      </c>
      <c r="C150" s="116" t="s">
        <v>265</v>
      </c>
      <c r="D150" s="114" t="s">
        <v>36</v>
      </c>
      <c r="E150" s="114" t="s">
        <v>43</v>
      </c>
      <c r="F150" s="114" t="s">
        <v>44</v>
      </c>
      <c r="G150" s="114" t="s">
        <v>38</v>
      </c>
      <c r="H150" s="117">
        <v>104400000</v>
      </c>
      <c r="I150" s="117">
        <f t="shared" si="6"/>
        <v>104400000</v>
      </c>
      <c r="J150" s="117" t="s">
        <v>39</v>
      </c>
      <c r="K150" s="114" t="s">
        <v>40</v>
      </c>
      <c r="L150" s="114" t="s">
        <v>76</v>
      </c>
      <c r="M150" s="118"/>
      <c r="N150" s="114" t="s">
        <v>112</v>
      </c>
      <c r="O150" s="118">
        <v>270</v>
      </c>
      <c r="P150" s="119">
        <v>7</v>
      </c>
      <c r="IV150" s="120"/>
    </row>
    <row r="151" spans="1:256" s="119" customFormat="1" ht="51" customHeight="1">
      <c r="A151" s="114">
        <v>1474</v>
      </c>
      <c r="B151" s="121">
        <v>461</v>
      </c>
      <c r="C151" s="116" t="s">
        <v>266</v>
      </c>
      <c r="D151" s="114" t="s">
        <v>36</v>
      </c>
      <c r="E151" s="114" t="s">
        <v>43</v>
      </c>
      <c r="F151" s="114" t="s">
        <v>44</v>
      </c>
      <c r="G151" s="114" t="s">
        <v>38</v>
      </c>
      <c r="H151" s="117">
        <v>72000000</v>
      </c>
      <c r="I151" s="117">
        <f t="shared" si="6"/>
        <v>72000000</v>
      </c>
      <c r="J151" s="117" t="s">
        <v>39</v>
      </c>
      <c r="K151" s="114" t="s">
        <v>40</v>
      </c>
      <c r="L151" s="114" t="s">
        <v>114</v>
      </c>
      <c r="M151" s="118"/>
      <c r="N151" s="114" t="s">
        <v>113</v>
      </c>
      <c r="O151" s="118">
        <v>270</v>
      </c>
      <c r="P151" s="119">
        <v>3</v>
      </c>
      <c r="IV151" s="120"/>
    </row>
    <row r="152" spans="1:256" s="119" customFormat="1" ht="51" customHeight="1">
      <c r="A152" s="114">
        <v>1474</v>
      </c>
      <c r="B152" s="121">
        <v>461</v>
      </c>
      <c r="C152" s="116" t="s">
        <v>266</v>
      </c>
      <c r="D152" s="114" t="s">
        <v>36</v>
      </c>
      <c r="E152" s="114" t="s">
        <v>43</v>
      </c>
      <c r="F152" s="114" t="s">
        <v>44</v>
      </c>
      <c r="G152" s="114" t="s">
        <v>38</v>
      </c>
      <c r="H152" s="117">
        <v>72000000</v>
      </c>
      <c r="I152" s="117">
        <f t="shared" si="6"/>
        <v>72000000</v>
      </c>
      <c r="J152" s="117" t="s">
        <v>39</v>
      </c>
      <c r="K152" s="114" t="s">
        <v>40</v>
      </c>
      <c r="L152" s="114" t="s">
        <v>114</v>
      </c>
      <c r="M152" s="118"/>
      <c r="N152" s="114" t="s">
        <v>115</v>
      </c>
      <c r="O152" s="118">
        <v>270</v>
      </c>
      <c r="P152" s="119">
        <v>4</v>
      </c>
      <c r="IV152" s="120"/>
    </row>
    <row r="153" spans="1:256" s="119" customFormat="1" ht="51" customHeight="1">
      <c r="A153" s="114">
        <v>1474</v>
      </c>
      <c r="B153" s="121">
        <v>461</v>
      </c>
      <c r="C153" s="116" t="s">
        <v>266</v>
      </c>
      <c r="D153" s="114" t="s">
        <v>36</v>
      </c>
      <c r="E153" s="114" t="s">
        <v>165</v>
      </c>
      <c r="F153" s="114" t="s">
        <v>44</v>
      </c>
      <c r="G153" s="114" t="s">
        <v>38</v>
      </c>
      <c r="H153" s="117">
        <v>36000000</v>
      </c>
      <c r="I153" s="117">
        <f t="shared" si="6"/>
        <v>36000000</v>
      </c>
      <c r="J153" s="117" t="s">
        <v>39</v>
      </c>
      <c r="K153" s="114" t="s">
        <v>40</v>
      </c>
      <c r="L153" s="114" t="s">
        <v>114</v>
      </c>
      <c r="M153" s="118"/>
      <c r="N153" s="114" t="s">
        <v>116</v>
      </c>
      <c r="O153" s="118">
        <v>270</v>
      </c>
      <c r="P153" s="119">
        <v>8</v>
      </c>
      <c r="IV153" s="120"/>
    </row>
    <row r="154" spans="1:256" s="119" customFormat="1" ht="51" customHeight="1">
      <c r="A154" s="114">
        <v>1474</v>
      </c>
      <c r="B154" s="121">
        <v>461</v>
      </c>
      <c r="C154" s="116" t="s">
        <v>266</v>
      </c>
      <c r="D154" s="114" t="s">
        <v>36</v>
      </c>
      <c r="E154" s="114" t="s">
        <v>43</v>
      </c>
      <c r="F154" s="114" t="s">
        <v>44</v>
      </c>
      <c r="G154" s="114" t="s">
        <v>38</v>
      </c>
      <c r="H154" s="117">
        <v>72000000</v>
      </c>
      <c r="I154" s="117">
        <f t="shared" si="6"/>
        <v>72000000</v>
      </c>
      <c r="J154" s="117" t="s">
        <v>39</v>
      </c>
      <c r="K154" s="114" t="s">
        <v>40</v>
      </c>
      <c r="L154" s="114" t="s">
        <v>114</v>
      </c>
      <c r="M154" s="118"/>
      <c r="N154" s="114" t="s">
        <v>45</v>
      </c>
      <c r="O154" s="118">
        <v>270</v>
      </c>
      <c r="P154" s="119">
        <v>5</v>
      </c>
      <c r="IV154" s="120"/>
    </row>
    <row r="155" spans="1:256" s="119" customFormat="1" ht="51" customHeight="1">
      <c r="A155" s="114">
        <v>1474</v>
      </c>
      <c r="B155" s="121">
        <v>462</v>
      </c>
      <c r="C155" s="116" t="s">
        <v>267</v>
      </c>
      <c r="D155" s="114" t="s">
        <v>36</v>
      </c>
      <c r="E155" s="114" t="s">
        <v>165</v>
      </c>
      <c r="F155" s="114" t="s">
        <v>44</v>
      </c>
      <c r="G155" s="114" t="s">
        <v>38</v>
      </c>
      <c r="H155" s="117">
        <v>13500000</v>
      </c>
      <c r="I155" s="117">
        <f t="shared" si="6"/>
        <v>13500000</v>
      </c>
      <c r="J155" s="117" t="s">
        <v>39</v>
      </c>
      <c r="K155" s="114" t="s">
        <v>40</v>
      </c>
      <c r="L155" s="114" t="s">
        <v>114</v>
      </c>
      <c r="M155" s="118"/>
      <c r="N155" s="114" t="s">
        <v>402</v>
      </c>
      <c r="O155" s="118">
        <v>270</v>
      </c>
      <c r="P155" s="119">
        <v>19</v>
      </c>
      <c r="IV155" s="120"/>
    </row>
    <row r="156" spans="1:256" s="119" customFormat="1" ht="51" customHeight="1">
      <c r="A156" s="114">
        <v>1474</v>
      </c>
      <c r="B156" s="121">
        <v>463</v>
      </c>
      <c r="C156" s="116" t="s">
        <v>268</v>
      </c>
      <c r="D156" s="114" t="s">
        <v>36</v>
      </c>
      <c r="E156" s="114" t="s">
        <v>165</v>
      </c>
      <c r="F156" s="114" t="s">
        <v>44</v>
      </c>
      <c r="G156" s="114" t="s">
        <v>38</v>
      </c>
      <c r="H156" s="117">
        <v>18900000</v>
      </c>
      <c r="I156" s="117">
        <f t="shared" si="6"/>
        <v>18900000</v>
      </c>
      <c r="J156" s="117" t="s">
        <v>39</v>
      </c>
      <c r="K156" s="114" t="s">
        <v>40</v>
      </c>
      <c r="L156" s="114" t="s">
        <v>114</v>
      </c>
      <c r="M156" s="118"/>
      <c r="N156" s="114" t="s">
        <v>399</v>
      </c>
      <c r="O156" s="118">
        <v>270</v>
      </c>
      <c r="P156" s="119">
        <v>10</v>
      </c>
      <c r="IV156" s="120"/>
    </row>
    <row r="157" spans="1:256" s="133" customFormat="1" ht="51" customHeight="1">
      <c r="A157" s="132">
        <v>1474</v>
      </c>
      <c r="B157" s="141">
        <v>464</v>
      </c>
      <c r="C157" s="145" t="s">
        <v>269</v>
      </c>
      <c r="D157" s="132" t="s">
        <v>36</v>
      </c>
      <c r="E157" s="132" t="s">
        <v>43</v>
      </c>
      <c r="F157" s="132" t="s">
        <v>44</v>
      </c>
      <c r="G157" s="132" t="s">
        <v>38</v>
      </c>
      <c r="H157" s="135">
        <v>67200000</v>
      </c>
      <c r="I157" s="135">
        <f t="shared" si="6"/>
        <v>67200000</v>
      </c>
      <c r="J157" s="135" t="s">
        <v>39</v>
      </c>
      <c r="K157" s="132" t="s">
        <v>40</v>
      </c>
      <c r="L157" s="132" t="s">
        <v>57</v>
      </c>
      <c r="M157" s="136"/>
      <c r="N157" s="132" t="s">
        <v>118</v>
      </c>
      <c r="O157" s="136">
        <v>270</v>
      </c>
      <c r="IV157" s="138"/>
    </row>
    <row r="158" spans="1:256" s="133" customFormat="1" ht="51" customHeight="1">
      <c r="A158" s="136">
        <v>1474</v>
      </c>
      <c r="B158" s="141">
        <v>466</v>
      </c>
      <c r="C158" s="134" t="s">
        <v>270</v>
      </c>
      <c r="D158" s="132" t="s">
        <v>36</v>
      </c>
      <c r="E158" s="132" t="s">
        <v>165</v>
      </c>
      <c r="F158" s="132" t="s">
        <v>44</v>
      </c>
      <c r="G158" s="132" t="s">
        <v>38</v>
      </c>
      <c r="H158" s="135">
        <v>25800000</v>
      </c>
      <c r="I158" s="135">
        <f t="shared" si="6"/>
        <v>25800000</v>
      </c>
      <c r="J158" s="135" t="s">
        <v>39</v>
      </c>
      <c r="K158" s="132" t="s">
        <v>40</v>
      </c>
      <c r="L158" s="132" t="s">
        <v>57</v>
      </c>
      <c r="M158" s="136"/>
      <c r="N158" s="132" t="s">
        <v>12</v>
      </c>
      <c r="O158" s="136">
        <v>270</v>
      </c>
      <c r="IV158" s="138"/>
    </row>
    <row r="159" spans="1:256" s="119" customFormat="1" ht="51" customHeight="1">
      <c r="A159" s="114">
        <v>1474</v>
      </c>
      <c r="B159" s="114">
        <v>469</v>
      </c>
      <c r="C159" s="116" t="s">
        <v>271</v>
      </c>
      <c r="D159" s="114" t="s">
        <v>36</v>
      </c>
      <c r="E159" s="114" t="s">
        <v>43</v>
      </c>
      <c r="F159" s="114" t="s">
        <v>44</v>
      </c>
      <c r="G159" s="114" t="s">
        <v>38</v>
      </c>
      <c r="H159" s="117">
        <v>27000000</v>
      </c>
      <c r="I159" s="117">
        <f t="shared" si="6"/>
        <v>27000000</v>
      </c>
      <c r="J159" s="117" t="s">
        <v>39</v>
      </c>
      <c r="K159" s="114" t="s">
        <v>40</v>
      </c>
      <c r="L159" s="114" t="s">
        <v>89</v>
      </c>
      <c r="M159" s="118"/>
      <c r="N159" s="114" t="s">
        <v>400</v>
      </c>
      <c r="O159" s="118">
        <v>270</v>
      </c>
      <c r="P159" s="119">
        <v>17</v>
      </c>
      <c r="IV159" s="120"/>
    </row>
    <row r="160" spans="1:256" s="119" customFormat="1" ht="51" customHeight="1">
      <c r="A160" s="114">
        <v>1474</v>
      </c>
      <c r="B160" s="114">
        <v>469</v>
      </c>
      <c r="C160" s="116" t="s">
        <v>271</v>
      </c>
      <c r="D160" s="114" t="s">
        <v>36</v>
      </c>
      <c r="E160" s="114" t="s">
        <v>43</v>
      </c>
      <c r="F160" s="114" t="s">
        <v>44</v>
      </c>
      <c r="G160" s="114" t="s">
        <v>38</v>
      </c>
      <c r="H160" s="117">
        <v>27000000</v>
      </c>
      <c r="I160" s="117">
        <f t="shared" si="6"/>
        <v>27000000</v>
      </c>
      <c r="J160" s="117" t="s">
        <v>39</v>
      </c>
      <c r="K160" s="114" t="s">
        <v>40</v>
      </c>
      <c r="L160" s="114" t="s">
        <v>89</v>
      </c>
      <c r="M160" s="118"/>
      <c r="N160" s="114" t="s">
        <v>119</v>
      </c>
      <c r="O160" s="118">
        <v>270</v>
      </c>
      <c r="P160" s="119">
        <v>16</v>
      </c>
      <c r="IV160" s="120"/>
    </row>
    <row r="161" spans="1:256" s="119" customFormat="1" ht="51" customHeight="1">
      <c r="A161" s="114">
        <v>1474</v>
      </c>
      <c r="B161" s="114">
        <v>470</v>
      </c>
      <c r="C161" s="116" t="s">
        <v>121</v>
      </c>
      <c r="D161" s="114" t="s">
        <v>36</v>
      </c>
      <c r="E161" s="114" t="s">
        <v>165</v>
      </c>
      <c r="F161" s="114" t="s">
        <v>44</v>
      </c>
      <c r="G161" s="114" t="s">
        <v>38</v>
      </c>
      <c r="H161" s="117">
        <v>21000000</v>
      </c>
      <c r="I161" s="117">
        <f t="shared" si="6"/>
        <v>21000000</v>
      </c>
      <c r="J161" s="117" t="s">
        <v>39</v>
      </c>
      <c r="K161" s="114" t="s">
        <v>40</v>
      </c>
      <c r="L161" s="114" t="s">
        <v>89</v>
      </c>
      <c r="M161" s="118"/>
      <c r="N161" s="114" t="s">
        <v>120</v>
      </c>
      <c r="O161" s="118">
        <v>270</v>
      </c>
      <c r="P161" s="119">
        <v>37</v>
      </c>
      <c r="IV161" s="120"/>
    </row>
    <row r="162" spans="1:256" s="119" customFormat="1" ht="51" customHeight="1">
      <c r="A162" s="114">
        <v>1474</v>
      </c>
      <c r="B162" s="114">
        <v>459</v>
      </c>
      <c r="C162" s="116" t="s">
        <v>272</v>
      </c>
      <c r="D162" s="114" t="s">
        <v>36</v>
      </c>
      <c r="E162" s="114" t="s">
        <v>165</v>
      </c>
      <c r="F162" s="114" t="s">
        <v>44</v>
      </c>
      <c r="G162" s="114" t="s">
        <v>38</v>
      </c>
      <c r="H162" s="117">
        <v>13500000</v>
      </c>
      <c r="I162" s="117">
        <f t="shared" si="6"/>
        <v>13500000</v>
      </c>
      <c r="J162" s="117" t="s">
        <v>39</v>
      </c>
      <c r="K162" s="114" t="s">
        <v>40</v>
      </c>
      <c r="L162" s="114" t="s">
        <v>89</v>
      </c>
      <c r="M162" s="118"/>
      <c r="N162" s="114" t="s">
        <v>122</v>
      </c>
      <c r="O162" s="118">
        <v>270</v>
      </c>
      <c r="P162" s="119">
        <v>28</v>
      </c>
      <c r="IV162" s="120"/>
    </row>
    <row r="163" spans="1:256" s="119" customFormat="1" ht="51" customHeight="1">
      <c r="A163" s="114">
        <v>1474</v>
      </c>
      <c r="B163" s="114">
        <v>459</v>
      </c>
      <c r="C163" s="116" t="s">
        <v>272</v>
      </c>
      <c r="D163" s="114" t="s">
        <v>36</v>
      </c>
      <c r="E163" s="114" t="s">
        <v>165</v>
      </c>
      <c r="F163" s="114" t="s">
        <v>44</v>
      </c>
      <c r="G163" s="114" t="s">
        <v>38</v>
      </c>
      <c r="H163" s="117">
        <v>13500000</v>
      </c>
      <c r="I163" s="117">
        <f t="shared" si="6"/>
        <v>13500000</v>
      </c>
      <c r="J163" s="117" t="s">
        <v>39</v>
      </c>
      <c r="K163" s="114" t="s">
        <v>40</v>
      </c>
      <c r="L163" s="114" t="s">
        <v>89</v>
      </c>
      <c r="M163" s="118"/>
      <c r="N163" s="114" t="s">
        <v>410</v>
      </c>
      <c r="O163" s="118">
        <v>270</v>
      </c>
      <c r="P163" s="119">
        <v>47</v>
      </c>
      <c r="IV163" s="120"/>
    </row>
    <row r="164" spans="1:256" s="119" customFormat="1" ht="51" customHeight="1">
      <c r="A164" s="114">
        <v>1474</v>
      </c>
      <c r="B164" s="114">
        <v>459</v>
      </c>
      <c r="C164" s="116" t="s">
        <v>272</v>
      </c>
      <c r="D164" s="114" t="s">
        <v>36</v>
      </c>
      <c r="E164" s="114" t="s">
        <v>165</v>
      </c>
      <c r="F164" s="114" t="s">
        <v>44</v>
      </c>
      <c r="G164" s="114" t="s">
        <v>38</v>
      </c>
      <c r="H164" s="117">
        <v>13500000</v>
      </c>
      <c r="I164" s="117">
        <f t="shared" si="6"/>
        <v>13500000</v>
      </c>
      <c r="J164" s="117" t="s">
        <v>39</v>
      </c>
      <c r="K164" s="114" t="s">
        <v>40</v>
      </c>
      <c r="L164" s="114" t="s">
        <v>89</v>
      </c>
      <c r="M164" s="118"/>
      <c r="N164" s="114" t="s">
        <v>408</v>
      </c>
      <c r="O164" s="118">
        <v>270</v>
      </c>
      <c r="P164" s="119">
        <v>24</v>
      </c>
      <c r="IV164" s="120"/>
    </row>
    <row r="165" spans="1:256" s="133" customFormat="1" ht="51" customHeight="1">
      <c r="A165" s="132">
        <v>1474</v>
      </c>
      <c r="B165" s="141">
        <v>465</v>
      </c>
      <c r="C165" s="134" t="s">
        <v>273</v>
      </c>
      <c r="D165" s="132" t="s">
        <v>36</v>
      </c>
      <c r="E165" s="132" t="s">
        <v>165</v>
      </c>
      <c r="F165" s="132" t="s">
        <v>44</v>
      </c>
      <c r="G165" s="132" t="s">
        <v>38</v>
      </c>
      <c r="H165" s="135">
        <v>25800000</v>
      </c>
      <c r="I165" s="135">
        <f t="shared" si="6"/>
        <v>25800000</v>
      </c>
      <c r="J165" s="135" t="s">
        <v>39</v>
      </c>
      <c r="K165" s="132" t="s">
        <v>40</v>
      </c>
      <c r="L165" s="132" t="s">
        <v>57</v>
      </c>
      <c r="M165" s="136"/>
      <c r="N165" s="132" t="s">
        <v>12</v>
      </c>
      <c r="O165" s="136">
        <v>270</v>
      </c>
      <c r="IV165" s="138"/>
    </row>
    <row r="166" spans="1:256" s="133" customFormat="1" ht="51" customHeight="1">
      <c r="A166" s="132">
        <v>1474</v>
      </c>
      <c r="B166" s="141">
        <v>455</v>
      </c>
      <c r="C166" s="134" t="s">
        <v>274</v>
      </c>
      <c r="D166" s="132" t="s">
        <v>36</v>
      </c>
      <c r="E166" s="132" t="s">
        <v>165</v>
      </c>
      <c r="F166" s="132" t="s">
        <v>44</v>
      </c>
      <c r="G166" s="132" t="s">
        <v>38</v>
      </c>
      <c r="H166" s="135">
        <v>30600000</v>
      </c>
      <c r="I166" s="135">
        <f t="shared" si="6"/>
        <v>30600000</v>
      </c>
      <c r="J166" s="135" t="s">
        <v>39</v>
      </c>
      <c r="K166" s="132" t="s">
        <v>40</v>
      </c>
      <c r="L166" s="132" t="s">
        <v>41</v>
      </c>
      <c r="M166" s="136"/>
      <c r="N166" s="132" t="s">
        <v>51</v>
      </c>
      <c r="O166" s="136">
        <v>270</v>
      </c>
      <c r="IV166" s="138"/>
    </row>
    <row r="167" spans="1:256" s="133" customFormat="1" ht="51" customHeight="1">
      <c r="A167" s="132">
        <v>1474</v>
      </c>
      <c r="B167" s="132">
        <v>454</v>
      </c>
      <c r="C167" s="134" t="s">
        <v>275</v>
      </c>
      <c r="D167" s="132" t="s">
        <v>36</v>
      </c>
      <c r="E167" s="132" t="s">
        <v>165</v>
      </c>
      <c r="F167" s="132" t="s">
        <v>44</v>
      </c>
      <c r="G167" s="132" t="s">
        <v>38</v>
      </c>
      <c r="H167" s="135">
        <v>30600000</v>
      </c>
      <c r="I167" s="135">
        <f t="shared" si="6"/>
        <v>30600000</v>
      </c>
      <c r="J167" s="135" t="s">
        <v>39</v>
      </c>
      <c r="K167" s="132" t="s">
        <v>40</v>
      </c>
      <c r="L167" s="132" t="s">
        <v>89</v>
      </c>
      <c r="M167" s="136"/>
      <c r="N167" s="132" t="s">
        <v>123</v>
      </c>
      <c r="O167" s="136">
        <v>270</v>
      </c>
      <c r="IV167" s="138"/>
    </row>
    <row r="168" spans="1:256" s="119" customFormat="1" ht="69.75" customHeight="1">
      <c r="A168" s="114">
        <v>1474</v>
      </c>
      <c r="B168" s="121">
        <v>468</v>
      </c>
      <c r="C168" s="116" t="s">
        <v>277</v>
      </c>
      <c r="D168" s="114" t="s">
        <v>36</v>
      </c>
      <c r="E168" s="114" t="s">
        <v>165</v>
      </c>
      <c r="F168" s="114" t="s">
        <v>44</v>
      </c>
      <c r="G168" s="114" t="s">
        <v>38</v>
      </c>
      <c r="H168" s="117">
        <v>25800000</v>
      </c>
      <c r="I168" s="117">
        <f t="shared" si="6"/>
        <v>25800000</v>
      </c>
      <c r="J168" s="117" t="s">
        <v>39</v>
      </c>
      <c r="K168" s="114" t="s">
        <v>40</v>
      </c>
      <c r="L168" s="114" t="s">
        <v>57</v>
      </c>
      <c r="M168" s="118"/>
      <c r="N168" s="114" t="s">
        <v>124</v>
      </c>
      <c r="O168" s="118">
        <v>270</v>
      </c>
      <c r="P168" s="119">
        <v>63</v>
      </c>
      <c r="IV168" s="120"/>
    </row>
    <row r="169" spans="1:15" s="133" customFormat="1" ht="69.75" customHeight="1">
      <c r="A169" s="136">
        <v>1474</v>
      </c>
      <c r="B169" s="146">
        <v>467</v>
      </c>
      <c r="C169" s="134" t="s">
        <v>278</v>
      </c>
      <c r="D169" s="136" t="s">
        <v>36</v>
      </c>
      <c r="E169" s="136" t="s">
        <v>165</v>
      </c>
      <c r="F169" s="136" t="s">
        <v>44</v>
      </c>
      <c r="G169" s="136" t="s">
        <v>38</v>
      </c>
      <c r="H169" s="147">
        <v>13500000</v>
      </c>
      <c r="I169" s="147">
        <f t="shared" si="6"/>
        <v>13500000</v>
      </c>
      <c r="J169" s="147" t="s">
        <v>39</v>
      </c>
      <c r="K169" s="136" t="s">
        <v>40</v>
      </c>
      <c r="L169" s="132" t="s">
        <v>125</v>
      </c>
      <c r="M169" s="136"/>
      <c r="N169" s="132" t="s">
        <v>430</v>
      </c>
      <c r="O169" s="136">
        <v>270</v>
      </c>
    </row>
    <row r="170" spans="1:256" s="4" customFormat="1" ht="69.75" customHeight="1">
      <c r="A170" s="29">
        <v>1474</v>
      </c>
      <c r="B170" s="44">
        <v>456</v>
      </c>
      <c r="C170" s="47" t="s">
        <v>127</v>
      </c>
      <c r="D170" s="29" t="s">
        <v>36</v>
      </c>
      <c r="E170" s="29" t="s">
        <v>165</v>
      </c>
      <c r="F170" s="29" t="s">
        <v>44</v>
      </c>
      <c r="G170" s="29" t="s">
        <v>38</v>
      </c>
      <c r="H170" s="30">
        <v>16500000</v>
      </c>
      <c r="I170" s="30">
        <f t="shared" si="6"/>
        <v>16500000</v>
      </c>
      <c r="J170" s="30" t="s">
        <v>39</v>
      </c>
      <c r="K170" s="29" t="s">
        <v>40</v>
      </c>
      <c r="L170" s="29" t="s">
        <v>89</v>
      </c>
      <c r="M170" s="33"/>
      <c r="N170" s="29" t="s">
        <v>279</v>
      </c>
      <c r="O170" s="33">
        <v>270</v>
      </c>
      <c r="IV170" s="2"/>
    </row>
    <row r="171" spans="1:256" s="133" customFormat="1" ht="69.75" customHeight="1">
      <c r="A171" s="132">
        <v>1474</v>
      </c>
      <c r="B171" s="141">
        <v>457</v>
      </c>
      <c r="C171" s="134" t="s">
        <v>280</v>
      </c>
      <c r="D171" s="132" t="s">
        <v>36</v>
      </c>
      <c r="E171" s="132" t="s">
        <v>165</v>
      </c>
      <c r="F171" s="132" t="s">
        <v>44</v>
      </c>
      <c r="G171" s="132" t="s">
        <v>38</v>
      </c>
      <c r="H171" s="135">
        <v>13500000</v>
      </c>
      <c r="I171" s="135">
        <f t="shared" si="6"/>
        <v>13500000</v>
      </c>
      <c r="J171" s="135" t="s">
        <v>39</v>
      </c>
      <c r="K171" s="132" t="s">
        <v>40</v>
      </c>
      <c r="L171" s="132" t="s">
        <v>89</v>
      </c>
      <c r="M171" s="136"/>
      <c r="N171" s="132" t="s">
        <v>128</v>
      </c>
      <c r="O171" s="136">
        <v>270</v>
      </c>
      <c r="IV171" s="138"/>
    </row>
    <row r="172" spans="1:256" s="119" customFormat="1" ht="69.75" customHeight="1">
      <c r="A172" s="114">
        <v>1474</v>
      </c>
      <c r="B172" s="121">
        <v>457</v>
      </c>
      <c r="C172" s="116" t="s">
        <v>280</v>
      </c>
      <c r="D172" s="114" t="s">
        <v>36</v>
      </c>
      <c r="E172" s="114" t="s">
        <v>165</v>
      </c>
      <c r="F172" s="114" t="s">
        <v>44</v>
      </c>
      <c r="G172" s="114" t="s">
        <v>38</v>
      </c>
      <c r="H172" s="117">
        <v>13500000</v>
      </c>
      <c r="I172" s="117">
        <f aca="true" t="shared" si="7" ref="I172:I211">+H172</f>
        <v>13500000</v>
      </c>
      <c r="J172" s="117" t="s">
        <v>39</v>
      </c>
      <c r="K172" s="114" t="s">
        <v>40</v>
      </c>
      <c r="L172" s="114" t="s">
        <v>89</v>
      </c>
      <c r="M172" s="118"/>
      <c r="N172" s="114" t="s">
        <v>129</v>
      </c>
      <c r="O172" s="118">
        <v>270</v>
      </c>
      <c r="P172" s="119">
        <v>25</v>
      </c>
      <c r="IV172" s="120"/>
    </row>
    <row r="173" spans="1:256" s="133" customFormat="1" ht="51" customHeight="1">
      <c r="A173" s="132">
        <v>1474</v>
      </c>
      <c r="B173" s="141">
        <v>457</v>
      </c>
      <c r="C173" s="134" t="s">
        <v>280</v>
      </c>
      <c r="D173" s="132" t="s">
        <v>36</v>
      </c>
      <c r="E173" s="132" t="s">
        <v>165</v>
      </c>
      <c r="F173" s="132" t="s">
        <v>44</v>
      </c>
      <c r="G173" s="132" t="s">
        <v>38</v>
      </c>
      <c r="H173" s="135">
        <v>13500000</v>
      </c>
      <c r="I173" s="135">
        <f t="shared" si="7"/>
        <v>13500000</v>
      </c>
      <c r="J173" s="135" t="s">
        <v>39</v>
      </c>
      <c r="K173" s="132" t="s">
        <v>40</v>
      </c>
      <c r="L173" s="132" t="s">
        <v>89</v>
      </c>
      <c r="M173" s="136"/>
      <c r="N173" s="132" t="s">
        <v>12</v>
      </c>
      <c r="O173" s="136">
        <v>270</v>
      </c>
      <c r="IV173" s="138"/>
    </row>
    <row r="174" spans="1:256" s="133" customFormat="1" ht="55.5" customHeight="1">
      <c r="A174" s="132">
        <v>1474</v>
      </c>
      <c r="B174" s="141">
        <v>449</v>
      </c>
      <c r="C174" s="134" t="s">
        <v>281</v>
      </c>
      <c r="D174" s="132" t="s">
        <v>36</v>
      </c>
      <c r="E174" s="132" t="s">
        <v>165</v>
      </c>
      <c r="F174" s="132" t="s">
        <v>44</v>
      </c>
      <c r="G174" s="132" t="s">
        <v>38</v>
      </c>
      <c r="H174" s="135">
        <v>23460000</v>
      </c>
      <c r="I174" s="135">
        <f t="shared" si="7"/>
        <v>23460000</v>
      </c>
      <c r="J174" s="135" t="s">
        <v>39</v>
      </c>
      <c r="K174" s="132" t="s">
        <v>40</v>
      </c>
      <c r="L174" s="132" t="s">
        <v>89</v>
      </c>
      <c r="M174" s="136"/>
      <c r="N174" s="132" t="s">
        <v>130</v>
      </c>
      <c r="O174" s="136">
        <v>270</v>
      </c>
      <c r="IV174" s="138"/>
    </row>
    <row r="175" spans="1:256" s="133" customFormat="1" ht="81" customHeight="1">
      <c r="A175" s="132">
        <v>1474</v>
      </c>
      <c r="B175" s="141">
        <v>490</v>
      </c>
      <c r="C175" s="134" t="s">
        <v>132</v>
      </c>
      <c r="D175" s="132" t="s">
        <v>36</v>
      </c>
      <c r="E175" s="132" t="s">
        <v>165</v>
      </c>
      <c r="F175" s="132" t="s">
        <v>44</v>
      </c>
      <c r="G175" s="132" t="s">
        <v>38</v>
      </c>
      <c r="H175" s="135">
        <v>39900000</v>
      </c>
      <c r="I175" s="135">
        <f t="shared" si="7"/>
        <v>39900000</v>
      </c>
      <c r="J175" s="135" t="s">
        <v>39</v>
      </c>
      <c r="K175" s="132" t="s">
        <v>40</v>
      </c>
      <c r="L175" s="132" t="s">
        <v>62</v>
      </c>
      <c r="M175" s="136"/>
      <c r="N175" s="132" t="s">
        <v>131</v>
      </c>
      <c r="O175" s="136" t="s">
        <v>227</v>
      </c>
      <c r="IV175" s="138"/>
    </row>
    <row r="176" spans="1:256" s="133" customFormat="1" ht="85.5" customHeight="1">
      <c r="A176" s="132">
        <v>1474</v>
      </c>
      <c r="B176" s="141">
        <v>473</v>
      </c>
      <c r="C176" s="134" t="s">
        <v>229</v>
      </c>
      <c r="D176" s="132" t="s">
        <v>36</v>
      </c>
      <c r="E176" s="132" t="s">
        <v>165</v>
      </c>
      <c r="F176" s="132" t="s">
        <v>44</v>
      </c>
      <c r="G176" s="132" t="s">
        <v>38</v>
      </c>
      <c r="H176" s="135">
        <v>25800000</v>
      </c>
      <c r="I176" s="135">
        <f t="shared" si="7"/>
        <v>25800000</v>
      </c>
      <c r="J176" s="135" t="s">
        <v>39</v>
      </c>
      <c r="K176" s="132" t="s">
        <v>40</v>
      </c>
      <c r="L176" s="132" t="s">
        <v>62</v>
      </c>
      <c r="M176" s="136"/>
      <c r="N176" s="132" t="s">
        <v>431</v>
      </c>
      <c r="O176" s="136" t="s">
        <v>227</v>
      </c>
      <c r="IV176" s="138"/>
    </row>
    <row r="177" spans="1:256" s="133" customFormat="1" ht="69" customHeight="1">
      <c r="A177" s="132">
        <v>1474</v>
      </c>
      <c r="B177" s="141">
        <v>473</v>
      </c>
      <c r="C177" s="134" t="s">
        <v>229</v>
      </c>
      <c r="D177" s="132" t="s">
        <v>36</v>
      </c>
      <c r="E177" s="132" t="s">
        <v>165</v>
      </c>
      <c r="F177" s="132" t="s">
        <v>44</v>
      </c>
      <c r="G177" s="132" t="s">
        <v>38</v>
      </c>
      <c r="H177" s="135">
        <v>25800000</v>
      </c>
      <c r="I177" s="135">
        <f t="shared" si="7"/>
        <v>25800000</v>
      </c>
      <c r="J177" s="135" t="s">
        <v>39</v>
      </c>
      <c r="K177" s="132" t="s">
        <v>40</v>
      </c>
      <c r="L177" s="132" t="s">
        <v>62</v>
      </c>
      <c r="M177" s="136"/>
      <c r="N177" s="132" t="s">
        <v>133</v>
      </c>
      <c r="O177" s="136" t="s">
        <v>227</v>
      </c>
      <c r="IV177" s="138"/>
    </row>
    <row r="178" spans="1:256" s="133" customFormat="1" ht="76.5" customHeight="1">
      <c r="A178" s="132">
        <v>1474</v>
      </c>
      <c r="B178" s="141">
        <v>473</v>
      </c>
      <c r="C178" s="134" t="s">
        <v>229</v>
      </c>
      <c r="D178" s="132" t="s">
        <v>36</v>
      </c>
      <c r="E178" s="132" t="s">
        <v>165</v>
      </c>
      <c r="F178" s="132" t="s">
        <v>44</v>
      </c>
      <c r="G178" s="132" t="s">
        <v>38</v>
      </c>
      <c r="H178" s="135">
        <v>25800000</v>
      </c>
      <c r="I178" s="135">
        <f t="shared" si="7"/>
        <v>25800000</v>
      </c>
      <c r="J178" s="135" t="s">
        <v>39</v>
      </c>
      <c r="K178" s="132" t="s">
        <v>40</v>
      </c>
      <c r="L178" s="132" t="s">
        <v>62</v>
      </c>
      <c r="M178" s="136"/>
      <c r="N178" s="132" t="s">
        <v>432</v>
      </c>
      <c r="O178" s="136" t="s">
        <v>227</v>
      </c>
      <c r="IV178" s="138"/>
    </row>
    <row r="179" spans="1:16" s="120" customFormat="1" ht="66.75" customHeight="1">
      <c r="A179" s="114">
        <v>1474</v>
      </c>
      <c r="B179" s="121">
        <v>474</v>
      </c>
      <c r="C179" s="116" t="s">
        <v>135</v>
      </c>
      <c r="D179" s="114" t="s">
        <v>36</v>
      </c>
      <c r="E179" s="114" t="s">
        <v>165</v>
      </c>
      <c r="F179" s="114" t="s">
        <v>44</v>
      </c>
      <c r="G179" s="114" t="s">
        <v>38</v>
      </c>
      <c r="H179" s="117">
        <v>25800000</v>
      </c>
      <c r="I179" s="117">
        <f t="shared" si="7"/>
        <v>25800000</v>
      </c>
      <c r="J179" s="117" t="s">
        <v>39</v>
      </c>
      <c r="K179" s="114" t="s">
        <v>40</v>
      </c>
      <c r="L179" s="114" t="s">
        <v>62</v>
      </c>
      <c r="M179" s="114"/>
      <c r="N179" s="127" t="s">
        <v>134</v>
      </c>
      <c r="O179" s="118">
        <v>270</v>
      </c>
      <c r="P179" s="120">
        <v>68</v>
      </c>
    </row>
    <row r="180" spans="1:16" s="120" customFormat="1" ht="66.75" customHeight="1">
      <c r="A180" s="114">
        <v>1474</v>
      </c>
      <c r="B180" s="121">
        <v>474</v>
      </c>
      <c r="C180" s="116" t="s">
        <v>135</v>
      </c>
      <c r="D180" s="114" t="s">
        <v>36</v>
      </c>
      <c r="E180" s="114" t="s">
        <v>165</v>
      </c>
      <c r="F180" s="114" t="s">
        <v>44</v>
      </c>
      <c r="G180" s="114" t="s">
        <v>38</v>
      </c>
      <c r="H180" s="117">
        <v>25800000</v>
      </c>
      <c r="I180" s="117">
        <f t="shared" si="7"/>
        <v>25800000</v>
      </c>
      <c r="J180" s="117" t="s">
        <v>39</v>
      </c>
      <c r="K180" s="114" t="s">
        <v>40</v>
      </c>
      <c r="L180" s="114" t="s">
        <v>62</v>
      </c>
      <c r="M180" s="114"/>
      <c r="N180" s="127" t="s">
        <v>411</v>
      </c>
      <c r="O180" s="118">
        <v>270</v>
      </c>
      <c r="P180" s="120">
        <v>53</v>
      </c>
    </row>
    <row r="181" spans="1:15" s="138" customFormat="1" ht="66.75" customHeight="1">
      <c r="A181" s="132">
        <v>1474</v>
      </c>
      <c r="B181" s="141">
        <v>476</v>
      </c>
      <c r="C181" s="134" t="s">
        <v>290</v>
      </c>
      <c r="D181" s="132" t="s">
        <v>36</v>
      </c>
      <c r="E181" s="132" t="s">
        <v>165</v>
      </c>
      <c r="F181" s="132" t="s">
        <v>44</v>
      </c>
      <c r="G181" s="132" t="s">
        <v>38</v>
      </c>
      <c r="H181" s="135">
        <v>13500000</v>
      </c>
      <c r="I181" s="135">
        <f t="shared" si="7"/>
        <v>13500000</v>
      </c>
      <c r="J181" s="135" t="s">
        <v>39</v>
      </c>
      <c r="K181" s="132" t="s">
        <v>40</v>
      </c>
      <c r="L181" s="132" t="s">
        <v>62</v>
      </c>
      <c r="M181" s="132"/>
      <c r="N181" s="148" t="s">
        <v>434</v>
      </c>
      <c r="O181" s="136">
        <v>270</v>
      </c>
    </row>
    <row r="182" spans="1:16" s="120" customFormat="1" ht="66.75" customHeight="1">
      <c r="A182" s="114">
        <v>1474</v>
      </c>
      <c r="B182" s="121">
        <v>474</v>
      </c>
      <c r="C182" s="149" t="s">
        <v>135</v>
      </c>
      <c r="D182" s="114" t="s">
        <v>36</v>
      </c>
      <c r="E182" s="114" t="s">
        <v>43</v>
      </c>
      <c r="F182" s="114" t="s">
        <v>44</v>
      </c>
      <c r="G182" s="114" t="s">
        <v>38</v>
      </c>
      <c r="H182" s="117">
        <v>51600000</v>
      </c>
      <c r="I182" s="117">
        <f t="shared" si="7"/>
        <v>51600000</v>
      </c>
      <c r="J182" s="117" t="s">
        <v>39</v>
      </c>
      <c r="K182" s="114" t="s">
        <v>40</v>
      </c>
      <c r="L182" s="114" t="s">
        <v>62</v>
      </c>
      <c r="M182" s="114"/>
      <c r="N182" s="127" t="s">
        <v>136</v>
      </c>
      <c r="O182" s="114" t="s">
        <v>227</v>
      </c>
      <c r="P182" s="120">
        <v>49</v>
      </c>
    </row>
    <row r="183" spans="1:15" s="138" customFormat="1" ht="66.75" customHeight="1">
      <c r="A183" s="132">
        <v>1474</v>
      </c>
      <c r="B183" s="141">
        <v>474</v>
      </c>
      <c r="C183" s="149" t="s">
        <v>135</v>
      </c>
      <c r="D183" s="132" t="s">
        <v>36</v>
      </c>
      <c r="E183" s="132" t="s">
        <v>165</v>
      </c>
      <c r="F183" s="132" t="s">
        <v>44</v>
      </c>
      <c r="G183" s="132" t="s">
        <v>38</v>
      </c>
      <c r="H183" s="135">
        <v>25800000</v>
      </c>
      <c r="I183" s="135">
        <f t="shared" si="7"/>
        <v>25800000</v>
      </c>
      <c r="J183" s="135" t="s">
        <v>39</v>
      </c>
      <c r="K183" s="132" t="s">
        <v>40</v>
      </c>
      <c r="L183" s="132" t="s">
        <v>62</v>
      </c>
      <c r="M183" s="132"/>
      <c r="N183" s="148" t="s">
        <v>137</v>
      </c>
      <c r="O183" s="132" t="s">
        <v>227</v>
      </c>
    </row>
    <row r="184" spans="1:16" s="120" customFormat="1" ht="66.75" customHeight="1">
      <c r="A184" s="114">
        <v>1474</v>
      </c>
      <c r="B184" s="121">
        <v>474</v>
      </c>
      <c r="C184" s="149" t="s">
        <v>135</v>
      </c>
      <c r="D184" s="114" t="s">
        <v>36</v>
      </c>
      <c r="E184" s="114" t="s">
        <v>231</v>
      </c>
      <c r="F184" s="114" t="s">
        <v>44</v>
      </c>
      <c r="G184" s="114" t="s">
        <v>38</v>
      </c>
      <c r="H184" s="117">
        <v>38700000</v>
      </c>
      <c r="I184" s="117">
        <f t="shared" si="7"/>
        <v>38700000</v>
      </c>
      <c r="J184" s="117" t="s">
        <v>39</v>
      </c>
      <c r="K184" s="114" t="s">
        <v>40</v>
      </c>
      <c r="L184" s="114" t="s">
        <v>62</v>
      </c>
      <c r="M184" s="114"/>
      <c r="N184" s="127" t="s">
        <v>230</v>
      </c>
      <c r="O184" s="114" t="s">
        <v>227</v>
      </c>
      <c r="P184" s="120">
        <v>51</v>
      </c>
    </row>
    <row r="185" spans="1:16" s="120" customFormat="1" ht="66.75" customHeight="1">
      <c r="A185" s="114">
        <v>1474</v>
      </c>
      <c r="B185" s="121">
        <v>474</v>
      </c>
      <c r="C185" s="149" t="s">
        <v>135</v>
      </c>
      <c r="D185" s="114" t="s">
        <v>36</v>
      </c>
      <c r="E185" s="114" t="s">
        <v>165</v>
      </c>
      <c r="F185" s="114" t="s">
        <v>44</v>
      </c>
      <c r="G185" s="114" t="s">
        <v>38</v>
      </c>
      <c r="H185" s="117">
        <v>25800000</v>
      </c>
      <c r="I185" s="117">
        <f t="shared" si="7"/>
        <v>25800000</v>
      </c>
      <c r="J185" s="117" t="s">
        <v>39</v>
      </c>
      <c r="K185" s="114" t="s">
        <v>40</v>
      </c>
      <c r="L185" s="114" t="s">
        <v>62</v>
      </c>
      <c r="M185" s="114"/>
      <c r="N185" s="127" t="s">
        <v>138</v>
      </c>
      <c r="O185" s="114" t="s">
        <v>227</v>
      </c>
      <c r="P185" s="120">
        <v>48</v>
      </c>
    </row>
    <row r="186" spans="1:16" s="120" customFormat="1" ht="66.75" customHeight="1">
      <c r="A186" s="114">
        <v>1474</v>
      </c>
      <c r="B186" s="121">
        <v>474</v>
      </c>
      <c r="C186" s="149" t="s">
        <v>135</v>
      </c>
      <c r="D186" s="114" t="s">
        <v>36</v>
      </c>
      <c r="E186" s="114" t="s">
        <v>165</v>
      </c>
      <c r="F186" s="114" t="s">
        <v>44</v>
      </c>
      <c r="G186" s="114" t="s">
        <v>38</v>
      </c>
      <c r="H186" s="117">
        <v>25800000</v>
      </c>
      <c r="I186" s="117">
        <f t="shared" si="7"/>
        <v>25800000</v>
      </c>
      <c r="J186" s="117" t="s">
        <v>39</v>
      </c>
      <c r="K186" s="114" t="s">
        <v>40</v>
      </c>
      <c r="L186" s="114" t="s">
        <v>62</v>
      </c>
      <c r="M186" s="114"/>
      <c r="N186" s="127" t="s">
        <v>139</v>
      </c>
      <c r="O186" s="114" t="s">
        <v>227</v>
      </c>
      <c r="P186" s="120">
        <v>52</v>
      </c>
    </row>
    <row r="187" spans="1:15" s="138" customFormat="1" ht="66.75" customHeight="1">
      <c r="A187" s="132">
        <v>1474</v>
      </c>
      <c r="B187" s="141">
        <v>474</v>
      </c>
      <c r="C187" s="149" t="s">
        <v>135</v>
      </c>
      <c r="D187" s="132" t="s">
        <v>36</v>
      </c>
      <c r="E187" s="132" t="s">
        <v>165</v>
      </c>
      <c r="F187" s="132" t="s">
        <v>44</v>
      </c>
      <c r="G187" s="132" t="s">
        <v>38</v>
      </c>
      <c r="H187" s="135">
        <v>25800000</v>
      </c>
      <c r="I187" s="135">
        <f t="shared" si="7"/>
        <v>25800000</v>
      </c>
      <c r="J187" s="135" t="s">
        <v>39</v>
      </c>
      <c r="K187" s="132" t="s">
        <v>40</v>
      </c>
      <c r="L187" s="132" t="s">
        <v>62</v>
      </c>
      <c r="M187" s="132"/>
      <c r="N187" s="148" t="s">
        <v>439</v>
      </c>
      <c r="O187" s="132" t="s">
        <v>227</v>
      </c>
    </row>
    <row r="188" spans="1:16" s="120" customFormat="1" ht="66.75" customHeight="1">
      <c r="A188" s="114">
        <v>1474</v>
      </c>
      <c r="B188" s="121">
        <v>474</v>
      </c>
      <c r="C188" s="149" t="s">
        <v>135</v>
      </c>
      <c r="D188" s="114" t="s">
        <v>36</v>
      </c>
      <c r="E188" s="114" t="s">
        <v>165</v>
      </c>
      <c r="F188" s="114" t="s">
        <v>44</v>
      </c>
      <c r="G188" s="114" t="s">
        <v>38</v>
      </c>
      <c r="H188" s="117">
        <v>25800000</v>
      </c>
      <c r="I188" s="117">
        <f t="shared" si="7"/>
        <v>25800000</v>
      </c>
      <c r="J188" s="117" t="s">
        <v>39</v>
      </c>
      <c r="K188" s="114" t="s">
        <v>40</v>
      </c>
      <c r="L188" s="114" t="s">
        <v>62</v>
      </c>
      <c r="M188" s="114"/>
      <c r="N188" s="127" t="s">
        <v>140</v>
      </c>
      <c r="O188" s="114" t="s">
        <v>227</v>
      </c>
      <c r="P188" s="120">
        <v>50</v>
      </c>
    </row>
    <row r="189" spans="1:15" s="138" customFormat="1" ht="66.75" customHeight="1">
      <c r="A189" s="132">
        <v>1474</v>
      </c>
      <c r="B189" s="141" t="s">
        <v>12</v>
      </c>
      <c r="C189" s="149" t="s">
        <v>135</v>
      </c>
      <c r="D189" s="132" t="s">
        <v>36</v>
      </c>
      <c r="E189" s="132" t="s">
        <v>165</v>
      </c>
      <c r="F189" s="132" t="s">
        <v>44</v>
      </c>
      <c r="G189" s="132" t="s">
        <v>38</v>
      </c>
      <c r="H189" s="135">
        <v>25800000</v>
      </c>
      <c r="I189" s="135">
        <f t="shared" si="7"/>
        <v>25800000</v>
      </c>
      <c r="J189" s="135" t="s">
        <v>39</v>
      </c>
      <c r="K189" s="132" t="s">
        <v>40</v>
      </c>
      <c r="L189" s="132" t="s">
        <v>62</v>
      </c>
      <c r="M189" s="132"/>
      <c r="N189" s="148" t="s">
        <v>12</v>
      </c>
      <c r="O189" s="132" t="s">
        <v>227</v>
      </c>
    </row>
    <row r="190" spans="1:15" s="138" customFormat="1" ht="66.75" customHeight="1">
      <c r="A190" s="132">
        <v>1474</v>
      </c>
      <c r="B190" s="141" t="s">
        <v>12</v>
      </c>
      <c r="C190" s="149" t="s">
        <v>135</v>
      </c>
      <c r="D190" s="132" t="s">
        <v>36</v>
      </c>
      <c r="E190" s="132" t="s">
        <v>165</v>
      </c>
      <c r="F190" s="132" t="s">
        <v>44</v>
      </c>
      <c r="G190" s="132" t="s">
        <v>38</v>
      </c>
      <c r="H190" s="135">
        <v>25800000</v>
      </c>
      <c r="I190" s="135">
        <f t="shared" si="7"/>
        <v>25800000</v>
      </c>
      <c r="J190" s="135" t="s">
        <v>39</v>
      </c>
      <c r="K190" s="132" t="s">
        <v>40</v>
      </c>
      <c r="L190" s="132" t="s">
        <v>62</v>
      </c>
      <c r="M190" s="132"/>
      <c r="N190" s="148" t="s">
        <v>12</v>
      </c>
      <c r="O190" s="132" t="s">
        <v>227</v>
      </c>
    </row>
    <row r="191" spans="1:15" s="138" customFormat="1" ht="66.75" customHeight="1">
      <c r="A191" s="132">
        <v>1474</v>
      </c>
      <c r="B191" s="141" t="s">
        <v>12</v>
      </c>
      <c r="C191" s="149" t="s">
        <v>135</v>
      </c>
      <c r="D191" s="132" t="s">
        <v>36</v>
      </c>
      <c r="E191" s="132" t="s">
        <v>165</v>
      </c>
      <c r="F191" s="132" t="s">
        <v>44</v>
      </c>
      <c r="G191" s="132" t="s">
        <v>38</v>
      </c>
      <c r="H191" s="135">
        <v>25800000</v>
      </c>
      <c r="I191" s="135">
        <f t="shared" si="7"/>
        <v>25800000</v>
      </c>
      <c r="J191" s="135" t="s">
        <v>39</v>
      </c>
      <c r="K191" s="132" t="s">
        <v>40</v>
      </c>
      <c r="L191" s="132" t="s">
        <v>62</v>
      </c>
      <c r="M191" s="132"/>
      <c r="N191" s="148" t="s">
        <v>12</v>
      </c>
      <c r="O191" s="132" t="s">
        <v>227</v>
      </c>
    </row>
    <row r="192" spans="1:15" s="138" customFormat="1" ht="66.75" customHeight="1">
      <c r="A192" s="132">
        <v>1474</v>
      </c>
      <c r="B192" s="141" t="s">
        <v>12</v>
      </c>
      <c r="C192" s="149" t="s">
        <v>135</v>
      </c>
      <c r="D192" s="132" t="s">
        <v>36</v>
      </c>
      <c r="E192" s="132" t="s">
        <v>165</v>
      </c>
      <c r="F192" s="132" t="s">
        <v>44</v>
      </c>
      <c r="G192" s="132" t="s">
        <v>38</v>
      </c>
      <c r="H192" s="135">
        <v>25800000</v>
      </c>
      <c r="I192" s="135">
        <f t="shared" si="7"/>
        <v>25800000</v>
      </c>
      <c r="J192" s="135" t="s">
        <v>39</v>
      </c>
      <c r="K192" s="132" t="s">
        <v>40</v>
      </c>
      <c r="L192" s="132" t="s">
        <v>62</v>
      </c>
      <c r="M192" s="132"/>
      <c r="N192" s="148" t="s">
        <v>12</v>
      </c>
      <c r="O192" s="132" t="s">
        <v>227</v>
      </c>
    </row>
    <row r="193" spans="1:15" s="138" customFormat="1" ht="66.75" customHeight="1">
      <c r="A193" s="132">
        <v>1474</v>
      </c>
      <c r="B193" s="141" t="s">
        <v>12</v>
      </c>
      <c r="C193" s="149" t="s">
        <v>135</v>
      </c>
      <c r="D193" s="132" t="s">
        <v>36</v>
      </c>
      <c r="E193" s="132" t="s">
        <v>165</v>
      </c>
      <c r="F193" s="132" t="s">
        <v>44</v>
      </c>
      <c r="G193" s="132" t="s">
        <v>38</v>
      </c>
      <c r="H193" s="135">
        <v>25800000</v>
      </c>
      <c r="I193" s="135">
        <f t="shared" si="7"/>
        <v>25800000</v>
      </c>
      <c r="J193" s="135" t="s">
        <v>39</v>
      </c>
      <c r="K193" s="132" t="s">
        <v>40</v>
      </c>
      <c r="L193" s="132" t="s">
        <v>62</v>
      </c>
      <c r="M193" s="132"/>
      <c r="N193" s="148" t="s">
        <v>12</v>
      </c>
      <c r="O193" s="132" t="s">
        <v>227</v>
      </c>
    </row>
    <row r="194" spans="1:15" s="138" customFormat="1" ht="66.75" customHeight="1">
      <c r="A194" s="132">
        <v>1474</v>
      </c>
      <c r="B194" s="141">
        <v>475</v>
      </c>
      <c r="C194" s="152" t="s">
        <v>233</v>
      </c>
      <c r="D194" s="132" t="s">
        <v>36</v>
      </c>
      <c r="E194" s="132" t="s">
        <v>165</v>
      </c>
      <c r="F194" s="132" t="s">
        <v>44</v>
      </c>
      <c r="G194" s="132" t="s">
        <v>38</v>
      </c>
      <c r="H194" s="135">
        <v>39900000</v>
      </c>
      <c r="I194" s="135">
        <f t="shared" si="7"/>
        <v>39900000</v>
      </c>
      <c r="J194" s="135" t="s">
        <v>39</v>
      </c>
      <c r="K194" s="132" t="s">
        <v>40</v>
      </c>
      <c r="L194" s="132" t="s">
        <v>62</v>
      </c>
      <c r="M194" s="132"/>
      <c r="N194" s="148" t="s">
        <v>433</v>
      </c>
      <c r="O194" s="132" t="s">
        <v>227</v>
      </c>
    </row>
    <row r="195" spans="1:15" s="138" customFormat="1" ht="66.75" customHeight="1">
      <c r="A195" s="132">
        <v>1474</v>
      </c>
      <c r="B195" s="141" t="s">
        <v>12</v>
      </c>
      <c r="C195" s="152" t="s">
        <v>233</v>
      </c>
      <c r="D195" s="132" t="s">
        <v>36</v>
      </c>
      <c r="E195" s="132" t="s">
        <v>165</v>
      </c>
      <c r="F195" s="132" t="s">
        <v>44</v>
      </c>
      <c r="G195" s="132" t="s">
        <v>38</v>
      </c>
      <c r="H195" s="135">
        <v>30600000</v>
      </c>
      <c r="I195" s="135">
        <f t="shared" si="7"/>
        <v>30600000</v>
      </c>
      <c r="J195" s="135" t="s">
        <v>39</v>
      </c>
      <c r="K195" s="132" t="s">
        <v>40</v>
      </c>
      <c r="L195" s="132" t="s">
        <v>62</v>
      </c>
      <c r="M195" s="132"/>
      <c r="N195" s="148" t="s">
        <v>12</v>
      </c>
      <c r="O195" s="132" t="s">
        <v>227</v>
      </c>
    </row>
    <row r="196" spans="1:15" s="138" customFormat="1" ht="66.75" customHeight="1">
      <c r="A196" s="132">
        <v>1474</v>
      </c>
      <c r="B196" s="141" t="s">
        <v>12</v>
      </c>
      <c r="C196" s="152" t="s">
        <v>233</v>
      </c>
      <c r="D196" s="132" t="s">
        <v>36</v>
      </c>
      <c r="E196" s="132" t="s">
        <v>165</v>
      </c>
      <c r="F196" s="132" t="s">
        <v>44</v>
      </c>
      <c r="G196" s="132" t="s">
        <v>38</v>
      </c>
      <c r="H196" s="135">
        <v>30600000</v>
      </c>
      <c r="I196" s="135">
        <f t="shared" si="7"/>
        <v>30600000</v>
      </c>
      <c r="J196" s="135" t="s">
        <v>39</v>
      </c>
      <c r="K196" s="132" t="s">
        <v>40</v>
      </c>
      <c r="L196" s="132" t="s">
        <v>62</v>
      </c>
      <c r="M196" s="132"/>
      <c r="N196" s="148" t="s">
        <v>12</v>
      </c>
      <c r="O196" s="132" t="s">
        <v>227</v>
      </c>
    </row>
    <row r="197" spans="1:15" s="138" customFormat="1" ht="66.75" customHeight="1">
      <c r="A197" s="132">
        <v>1474</v>
      </c>
      <c r="B197" s="141">
        <v>477</v>
      </c>
      <c r="C197" s="134" t="s">
        <v>282</v>
      </c>
      <c r="D197" s="132" t="s">
        <v>36</v>
      </c>
      <c r="E197" s="132" t="s">
        <v>165</v>
      </c>
      <c r="F197" s="132" t="s">
        <v>44</v>
      </c>
      <c r="G197" s="132" t="s">
        <v>38</v>
      </c>
      <c r="H197" s="135">
        <v>13500000</v>
      </c>
      <c r="I197" s="135">
        <f t="shared" si="7"/>
        <v>13500000</v>
      </c>
      <c r="J197" s="135" t="s">
        <v>39</v>
      </c>
      <c r="K197" s="132" t="s">
        <v>40</v>
      </c>
      <c r="L197" s="132" t="s">
        <v>62</v>
      </c>
      <c r="M197" s="132"/>
      <c r="N197" s="153" t="s">
        <v>435</v>
      </c>
      <c r="O197" s="136">
        <v>270</v>
      </c>
    </row>
    <row r="198" spans="1:15" s="138" customFormat="1" ht="66.75" customHeight="1">
      <c r="A198" s="132">
        <v>1474</v>
      </c>
      <c r="B198" s="141">
        <v>478</v>
      </c>
      <c r="C198" s="134" t="s">
        <v>283</v>
      </c>
      <c r="D198" s="132" t="s">
        <v>36</v>
      </c>
      <c r="E198" s="132" t="s">
        <v>165</v>
      </c>
      <c r="F198" s="132" t="s">
        <v>44</v>
      </c>
      <c r="G198" s="132" t="s">
        <v>38</v>
      </c>
      <c r="H198" s="135">
        <v>13500000</v>
      </c>
      <c r="I198" s="135">
        <f t="shared" si="7"/>
        <v>13500000</v>
      </c>
      <c r="J198" s="135" t="s">
        <v>39</v>
      </c>
      <c r="K198" s="132" t="s">
        <v>40</v>
      </c>
      <c r="L198" s="132" t="s">
        <v>62</v>
      </c>
      <c r="M198" s="132"/>
      <c r="N198" s="148" t="s">
        <v>141</v>
      </c>
      <c r="O198" s="136">
        <v>270</v>
      </c>
    </row>
    <row r="199" spans="1:16" s="120" customFormat="1" ht="66.75" customHeight="1">
      <c r="A199" s="114">
        <v>1474</v>
      </c>
      <c r="B199" s="121">
        <v>479</v>
      </c>
      <c r="C199" s="116" t="s">
        <v>284</v>
      </c>
      <c r="D199" s="114" t="s">
        <v>36</v>
      </c>
      <c r="E199" s="114" t="s">
        <v>43</v>
      </c>
      <c r="F199" s="114" t="s">
        <v>44</v>
      </c>
      <c r="G199" s="114" t="s">
        <v>38</v>
      </c>
      <c r="H199" s="117">
        <v>78720000</v>
      </c>
      <c r="I199" s="117">
        <f t="shared" si="7"/>
        <v>78720000</v>
      </c>
      <c r="J199" s="117" t="s">
        <v>39</v>
      </c>
      <c r="K199" s="114" t="s">
        <v>40</v>
      </c>
      <c r="L199" s="114" t="s">
        <v>62</v>
      </c>
      <c r="M199" s="114"/>
      <c r="N199" s="127" t="s">
        <v>142</v>
      </c>
      <c r="O199" s="118">
        <v>270</v>
      </c>
      <c r="P199" s="120">
        <v>35</v>
      </c>
    </row>
    <row r="200" spans="1:15" s="138" customFormat="1" ht="66.75" customHeight="1">
      <c r="A200" s="132">
        <v>1474</v>
      </c>
      <c r="B200" s="141" t="s">
        <v>12</v>
      </c>
      <c r="C200" s="151" t="s">
        <v>144</v>
      </c>
      <c r="D200" s="132" t="s">
        <v>36</v>
      </c>
      <c r="E200" s="132" t="s">
        <v>165</v>
      </c>
      <c r="F200" s="132" t="s">
        <v>44</v>
      </c>
      <c r="G200" s="132" t="s">
        <v>38</v>
      </c>
      <c r="H200" s="135">
        <v>30600000</v>
      </c>
      <c r="I200" s="135">
        <f t="shared" si="7"/>
        <v>30600000</v>
      </c>
      <c r="J200" s="135" t="s">
        <v>39</v>
      </c>
      <c r="K200" s="132" t="s">
        <v>40</v>
      </c>
      <c r="L200" s="132" t="s">
        <v>62</v>
      </c>
      <c r="M200" s="132"/>
      <c r="N200" s="148" t="s">
        <v>143</v>
      </c>
      <c r="O200" s="132" t="s">
        <v>227</v>
      </c>
    </row>
    <row r="201" spans="1:15" s="138" customFormat="1" ht="66.75" customHeight="1">
      <c r="A201" s="132">
        <v>1474</v>
      </c>
      <c r="B201" s="141" t="s">
        <v>12</v>
      </c>
      <c r="C201" s="151" t="s">
        <v>144</v>
      </c>
      <c r="D201" s="132" t="s">
        <v>36</v>
      </c>
      <c r="E201" s="132" t="s">
        <v>165</v>
      </c>
      <c r="F201" s="132" t="s">
        <v>44</v>
      </c>
      <c r="G201" s="132" t="s">
        <v>38</v>
      </c>
      <c r="H201" s="135">
        <v>30600000</v>
      </c>
      <c r="I201" s="135">
        <f t="shared" si="7"/>
        <v>30600000</v>
      </c>
      <c r="J201" s="135" t="s">
        <v>39</v>
      </c>
      <c r="K201" s="132" t="s">
        <v>40</v>
      </c>
      <c r="L201" s="132" t="s">
        <v>62</v>
      </c>
      <c r="M201" s="132"/>
      <c r="N201" s="148" t="s">
        <v>234</v>
      </c>
      <c r="O201" s="132" t="s">
        <v>227</v>
      </c>
    </row>
    <row r="202" spans="1:15" s="138" customFormat="1" ht="66.75" customHeight="1">
      <c r="A202" s="132">
        <v>1474</v>
      </c>
      <c r="B202" s="141" t="s">
        <v>12</v>
      </c>
      <c r="C202" s="151" t="s">
        <v>144</v>
      </c>
      <c r="D202" s="132" t="s">
        <v>36</v>
      </c>
      <c r="E202" s="132" t="s">
        <v>165</v>
      </c>
      <c r="F202" s="132" t="s">
        <v>44</v>
      </c>
      <c r="G202" s="132" t="s">
        <v>38</v>
      </c>
      <c r="H202" s="135">
        <v>30600000</v>
      </c>
      <c r="I202" s="135">
        <f t="shared" si="7"/>
        <v>30600000</v>
      </c>
      <c r="J202" s="135" t="s">
        <v>39</v>
      </c>
      <c r="K202" s="132" t="s">
        <v>40</v>
      </c>
      <c r="L202" s="132" t="s">
        <v>62</v>
      </c>
      <c r="M202" s="132"/>
      <c r="N202" s="148" t="s">
        <v>145</v>
      </c>
      <c r="O202" s="132" t="s">
        <v>227</v>
      </c>
    </row>
    <row r="203" spans="1:15" s="138" customFormat="1" ht="66.75" customHeight="1">
      <c r="A203" s="132">
        <v>1474</v>
      </c>
      <c r="B203" s="141" t="s">
        <v>12</v>
      </c>
      <c r="C203" s="151" t="s">
        <v>144</v>
      </c>
      <c r="D203" s="132" t="s">
        <v>36</v>
      </c>
      <c r="E203" s="132" t="s">
        <v>165</v>
      </c>
      <c r="F203" s="132" t="s">
        <v>44</v>
      </c>
      <c r="G203" s="132" t="s">
        <v>38</v>
      </c>
      <c r="H203" s="135">
        <v>30600000</v>
      </c>
      <c r="I203" s="135">
        <f t="shared" si="7"/>
        <v>30600000</v>
      </c>
      <c r="J203" s="135" t="s">
        <v>39</v>
      </c>
      <c r="K203" s="132" t="s">
        <v>40</v>
      </c>
      <c r="L203" s="132" t="s">
        <v>62</v>
      </c>
      <c r="M203" s="132"/>
      <c r="N203" s="150" t="s">
        <v>235</v>
      </c>
      <c r="O203" s="132" t="s">
        <v>227</v>
      </c>
    </row>
    <row r="204" spans="1:15" s="138" customFormat="1" ht="66.75" customHeight="1">
      <c r="A204" s="132">
        <v>1474</v>
      </c>
      <c r="B204" s="141" t="s">
        <v>12</v>
      </c>
      <c r="C204" s="151" t="s">
        <v>144</v>
      </c>
      <c r="D204" s="132" t="s">
        <v>36</v>
      </c>
      <c r="E204" s="132" t="s">
        <v>165</v>
      </c>
      <c r="F204" s="132" t="s">
        <v>44</v>
      </c>
      <c r="G204" s="132" t="s">
        <v>38</v>
      </c>
      <c r="H204" s="135">
        <v>30600000</v>
      </c>
      <c r="I204" s="135">
        <f t="shared" si="7"/>
        <v>30600000</v>
      </c>
      <c r="J204" s="135" t="s">
        <v>39</v>
      </c>
      <c r="K204" s="132" t="s">
        <v>40</v>
      </c>
      <c r="L204" s="132" t="s">
        <v>62</v>
      </c>
      <c r="M204" s="132"/>
      <c r="N204" s="150" t="s">
        <v>235</v>
      </c>
      <c r="O204" s="132" t="s">
        <v>227</v>
      </c>
    </row>
    <row r="205" spans="1:15" s="138" customFormat="1" ht="66.75" customHeight="1">
      <c r="A205" s="132">
        <v>1474</v>
      </c>
      <c r="B205" s="141" t="s">
        <v>12</v>
      </c>
      <c r="C205" s="151" t="s">
        <v>144</v>
      </c>
      <c r="D205" s="132" t="s">
        <v>36</v>
      </c>
      <c r="E205" s="132" t="s">
        <v>165</v>
      </c>
      <c r="F205" s="132" t="s">
        <v>44</v>
      </c>
      <c r="G205" s="132" t="s">
        <v>38</v>
      </c>
      <c r="H205" s="135">
        <v>30600000</v>
      </c>
      <c r="I205" s="135">
        <f t="shared" si="7"/>
        <v>30600000</v>
      </c>
      <c r="J205" s="135" t="s">
        <v>39</v>
      </c>
      <c r="K205" s="132" t="s">
        <v>40</v>
      </c>
      <c r="L205" s="132" t="s">
        <v>62</v>
      </c>
      <c r="M205" s="132"/>
      <c r="N205" s="150" t="s">
        <v>235</v>
      </c>
      <c r="O205" s="132" t="s">
        <v>227</v>
      </c>
    </row>
    <row r="206" spans="1:15" s="138" customFormat="1" ht="66.75" customHeight="1">
      <c r="A206" s="132">
        <v>1474</v>
      </c>
      <c r="B206" s="141" t="s">
        <v>12</v>
      </c>
      <c r="C206" s="151" t="s">
        <v>144</v>
      </c>
      <c r="D206" s="132" t="s">
        <v>36</v>
      </c>
      <c r="E206" s="132" t="s">
        <v>165</v>
      </c>
      <c r="F206" s="132" t="s">
        <v>44</v>
      </c>
      <c r="G206" s="132" t="s">
        <v>38</v>
      </c>
      <c r="H206" s="135">
        <v>30600000</v>
      </c>
      <c r="I206" s="135">
        <f t="shared" si="7"/>
        <v>30600000</v>
      </c>
      <c r="J206" s="135" t="s">
        <v>39</v>
      </c>
      <c r="K206" s="132" t="s">
        <v>40</v>
      </c>
      <c r="L206" s="132" t="s">
        <v>62</v>
      </c>
      <c r="M206" s="132"/>
      <c r="N206" s="150" t="s">
        <v>235</v>
      </c>
      <c r="O206" s="132" t="s">
        <v>227</v>
      </c>
    </row>
    <row r="207" spans="1:15" s="138" customFormat="1" ht="66.75" customHeight="1">
      <c r="A207" s="132">
        <v>1474</v>
      </c>
      <c r="B207" s="141" t="s">
        <v>12</v>
      </c>
      <c r="C207" s="151" t="s">
        <v>144</v>
      </c>
      <c r="D207" s="132" t="s">
        <v>36</v>
      </c>
      <c r="E207" s="132" t="s">
        <v>165</v>
      </c>
      <c r="F207" s="132" t="s">
        <v>44</v>
      </c>
      <c r="G207" s="132" t="s">
        <v>38</v>
      </c>
      <c r="H207" s="135">
        <v>30600000</v>
      </c>
      <c r="I207" s="135">
        <f t="shared" si="7"/>
        <v>30600000</v>
      </c>
      <c r="J207" s="135" t="s">
        <v>39</v>
      </c>
      <c r="K207" s="132" t="s">
        <v>40</v>
      </c>
      <c r="L207" s="132" t="s">
        <v>62</v>
      </c>
      <c r="M207" s="132"/>
      <c r="N207" s="150" t="s">
        <v>235</v>
      </c>
      <c r="O207" s="132" t="s">
        <v>227</v>
      </c>
    </row>
    <row r="208" spans="1:15" s="138" customFormat="1" ht="66.75" customHeight="1">
      <c r="A208" s="132">
        <v>1474</v>
      </c>
      <c r="B208" s="141" t="s">
        <v>12</v>
      </c>
      <c r="C208" s="151" t="s">
        <v>144</v>
      </c>
      <c r="D208" s="132" t="s">
        <v>36</v>
      </c>
      <c r="E208" s="132" t="s">
        <v>165</v>
      </c>
      <c r="F208" s="132" t="s">
        <v>44</v>
      </c>
      <c r="G208" s="132" t="s">
        <v>38</v>
      </c>
      <c r="H208" s="135">
        <v>30600000</v>
      </c>
      <c r="I208" s="135">
        <f t="shared" si="7"/>
        <v>30600000</v>
      </c>
      <c r="J208" s="135" t="s">
        <v>39</v>
      </c>
      <c r="K208" s="132" t="s">
        <v>40</v>
      </c>
      <c r="L208" s="132" t="s">
        <v>62</v>
      </c>
      <c r="M208" s="132"/>
      <c r="N208" s="150" t="s">
        <v>235</v>
      </c>
      <c r="O208" s="132" t="s">
        <v>227</v>
      </c>
    </row>
    <row r="209" spans="1:15" s="138" customFormat="1" ht="78.75" customHeight="1">
      <c r="A209" s="132">
        <v>1474</v>
      </c>
      <c r="B209" s="141">
        <v>489</v>
      </c>
      <c r="C209" s="134" t="s">
        <v>236</v>
      </c>
      <c r="D209" s="132" t="s">
        <v>36</v>
      </c>
      <c r="E209" s="132" t="s">
        <v>165</v>
      </c>
      <c r="F209" s="132" t="s">
        <v>44</v>
      </c>
      <c r="G209" s="132" t="s">
        <v>38</v>
      </c>
      <c r="H209" s="135">
        <f>25800000+4199400</f>
        <v>29999400</v>
      </c>
      <c r="I209" s="135">
        <f t="shared" si="7"/>
        <v>29999400</v>
      </c>
      <c r="J209" s="135" t="s">
        <v>39</v>
      </c>
      <c r="K209" s="132" t="s">
        <v>40</v>
      </c>
      <c r="L209" s="132" t="s">
        <v>62</v>
      </c>
      <c r="M209" s="132"/>
      <c r="N209" s="148" t="s">
        <v>51</v>
      </c>
      <c r="O209" s="132" t="s">
        <v>227</v>
      </c>
    </row>
    <row r="210" spans="1:16" s="120" customFormat="1" ht="66.75" customHeight="1">
      <c r="A210" s="114">
        <v>1474</v>
      </c>
      <c r="B210" s="121">
        <v>481</v>
      </c>
      <c r="C210" s="116" t="s">
        <v>146</v>
      </c>
      <c r="D210" s="114" t="s">
        <v>36</v>
      </c>
      <c r="E210" s="114" t="s">
        <v>165</v>
      </c>
      <c r="F210" s="114" t="s">
        <v>44</v>
      </c>
      <c r="G210" s="114" t="s">
        <v>38</v>
      </c>
      <c r="H210" s="117">
        <v>11100000</v>
      </c>
      <c r="I210" s="117">
        <f t="shared" si="7"/>
        <v>11100000</v>
      </c>
      <c r="J210" s="117" t="s">
        <v>39</v>
      </c>
      <c r="K210" s="114" t="s">
        <v>40</v>
      </c>
      <c r="L210" s="114" t="s">
        <v>62</v>
      </c>
      <c r="M210" s="114"/>
      <c r="N210" s="127" t="s">
        <v>405</v>
      </c>
      <c r="O210" s="118">
        <v>270</v>
      </c>
      <c r="P210" s="120">
        <v>30</v>
      </c>
    </row>
    <row r="211" spans="1:16" s="120" customFormat="1" ht="63.75">
      <c r="A211" s="114">
        <v>1474</v>
      </c>
      <c r="B211" s="121">
        <v>482</v>
      </c>
      <c r="C211" s="116" t="s">
        <v>237</v>
      </c>
      <c r="D211" s="114" t="s">
        <v>36</v>
      </c>
      <c r="E211" s="114" t="s">
        <v>43</v>
      </c>
      <c r="F211" s="114" t="s">
        <v>44</v>
      </c>
      <c r="G211" s="114" t="s">
        <v>38</v>
      </c>
      <c r="H211" s="117">
        <v>78720000</v>
      </c>
      <c r="I211" s="117">
        <f t="shared" si="7"/>
        <v>78720000</v>
      </c>
      <c r="J211" s="117" t="s">
        <v>39</v>
      </c>
      <c r="K211" s="114" t="s">
        <v>40</v>
      </c>
      <c r="L211" s="114" t="s">
        <v>62</v>
      </c>
      <c r="M211" s="114"/>
      <c r="N211" s="127" t="s">
        <v>147</v>
      </c>
      <c r="O211" s="114" t="s">
        <v>227</v>
      </c>
      <c r="P211" s="120">
        <v>39</v>
      </c>
    </row>
    <row r="212" spans="1:15" s="2" customFormat="1" ht="51">
      <c r="A212" s="29">
        <v>1474</v>
      </c>
      <c r="B212" s="44">
        <v>482</v>
      </c>
      <c r="C212" s="47" t="s">
        <v>393</v>
      </c>
      <c r="D212" s="29" t="s">
        <v>332</v>
      </c>
      <c r="E212" s="29" t="s">
        <v>165</v>
      </c>
      <c r="F212" s="29" t="s">
        <v>44</v>
      </c>
      <c r="G212" s="29" t="s">
        <v>38</v>
      </c>
      <c r="H212" s="30">
        <f>365867000-129000000+18600000+37200000-153000000-4199400</f>
        <v>135467600</v>
      </c>
      <c r="I212" s="30">
        <f aca="true" t="shared" si="8" ref="I212:I227">+H212</f>
        <v>135467600</v>
      </c>
      <c r="J212" s="30" t="s">
        <v>39</v>
      </c>
      <c r="K212" s="29" t="s">
        <v>40</v>
      </c>
      <c r="L212" s="29" t="s">
        <v>62</v>
      </c>
      <c r="M212" s="29"/>
      <c r="N212" s="34" t="s">
        <v>147</v>
      </c>
      <c r="O212" s="29" t="s">
        <v>227</v>
      </c>
    </row>
    <row r="213" spans="1:15" s="138" customFormat="1" ht="66.75" customHeight="1">
      <c r="A213" s="132">
        <v>1474</v>
      </c>
      <c r="B213" s="141">
        <v>483</v>
      </c>
      <c r="C213" s="154" t="s">
        <v>285</v>
      </c>
      <c r="D213" s="132" t="s">
        <v>36</v>
      </c>
      <c r="E213" s="132" t="s">
        <v>165</v>
      </c>
      <c r="F213" s="132" t="s">
        <v>44</v>
      </c>
      <c r="G213" s="132" t="s">
        <v>38</v>
      </c>
      <c r="H213" s="135">
        <v>25800000</v>
      </c>
      <c r="I213" s="135">
        <f t="shared" si="8"/>
        <v>25800000</v>
      </c>
      <c r="J213" s="135" t="s">
        <v>39</v>
      </c>
      <c r="K213" s="132" t="s">
        <v>40</v>
      </c>
      <c r="L213" s="132" t="s">
        <v>62</v>
      </c>
      <c r="M213" s="132"/>
      <c r="N213" s="148" t="s">
        <v>436</v>
      </c>
      <c r="O213" s="136">
        <v>270</v>
      </c>
    </row>
    <row r="214" spans="1:16" s="120" customFormat="1" ht="102.75" customHeight="1">
      <c r="A214" s="114">
        <v>1474</v>
      </c>
      <c r="B214" s="121">
        <v>484</v>
      </c>
      <c r="C214" s="116" t="s">
        <v>286</v>
      </c>
      <c r="D214" s="114" t="s">
        <v>36</v>
      </c>
      <c r="E214" s="114" t="s">
        <v>165</v>
      </c>
      <c r="F214" s="114" t="s">
        <v>44</v>
      </c>
      <c r="G214" s="114" t="s">
        <v>38</v>
      </c>
      <c r="H214" s="117">
        <v>11100000</v>
      </c>
      <c r="I214" s="117">
        <f t="shared" si="8"/>
        <v>11100000</v>
      </c>
      <c r="J214" s="117" t="s">
        <v>39</v>
      </c>
      <c r="K214" s="114" t="s">
        <v>40</v>
      </c>
      <c r="L214" s="114" t="s">
        <v>62</v>
      </c>
      <c r="M214" s="114"/>
      <c r="N214" s="127" t="s">
        <v>148</v>
      </c>
      <c r="O214" s="118">
        <v>270</v>
      </c>
      <c r="P214" s="120">
        <v>20</v>
      </c>
    </row>
    <row r="215" spans="1:16" s="120" customFormat="1" ht="111.75" customHeight="1">
      <c r="A215" s="114">
        <v>1474</v>
      </c>
      <c r="B215" s="121">
        <v>484</v>
      </c>
      <c r="C215" s="116" t="s">
        <v>286</v>
      </c>
      <c r="D215" s="114" t="s">
        <v>36</v>
      </c>
      <c r="E215" s="114" t="s">
        <v>165</v>
      </c>
      <c r="F215" s="114" t="s">
        <v>44</v>
      </c>
      <c r="G215" s="114" t="s">
        <v>38</v>
      </c>
      <c r="H215" s="117">
        <v>11100000</v>
      </c>
      <c r="I215" s="117">
        <f t="shared" si="8"/>
        <v>11100000</v>
      </c>
      <c r="J215" s="117" t="s">
        <v>39</v>
      </c>
      <c r="K215" s="114" t="s">
        <v>40</v>
      </c>
      <c r="L215" s="114" t="s">
        <v>62</v>
      </c>
      <c r="M215" s="114"/>
      <c r="N215" s="127" t="s">
        <v>409</v>
      </c>
      <c r="O215" s="118">
        <v>270</v>
      </c>
      <c r="P215" s="120">
        <v>27</v>
      </c>
    </row>
    <row r="216" spans="1:15" s="138" customFormat="1" ht="66.75" customHeight="1">
      <c r="A216" s="132">
        <v>1474</v>
      </c>
      <c r="B216" s="141">
        <v>485</v>
      </c>
      <c r="C216" s="134" t="s">
        <v>287</v>
      </c>
      <c r="D216" s="132" t="s">
        <v>36</v>
      </c>
      <c r="E216" s="132" t="s">
        <v>165</v>
      </c>
      <c r="F216" s="132" t="s">
        <v>44</v>
      </c>
      <c r="G216" s="132" t="s">
        <v>38</v>
      </c>
      <c r="H216" s="135">
        <v>13500000</v>
      </c>
      <c r="I216" s="135">
        <f t="shared" si="8"/>
        <v>13500000</v>
      </c>
      <c r="J216" s="135" t="s">
        <v>39</v>
      </c>
      <c r="K216" s="132" t="s">
        <v>40</v>
      </c>
      <c r="L216" s="132" t="s">
        <v>62</v>
      </c>
      <c r="M216" s="132"/>
      <c r="N216" s="148" t="s">
        <v>51</v>
      </c>
      <c r="O216" s="136">
        <v>270</v>
      </c>
    </row>
    <row r="217" spans="1:15" s="138" customFormat="1" ht="66.75" customHeight="1">
      <c r="A217" s="132">
        <v>1474</v>
      </c>
      <c r="B217" s="141">
        <v>486</v>
      </c>
      <c r="C217" s="134" t="s">
        <v>149</v>
      </c>
      <c r="D217" s="132" t="s">
        <v>36</v>
      </c>
      <c r="E217" s="132" t="s">
        <v>165</v>
      </c>
      <c r="F217" s="132" t="s">
        <v>44</v>
      </c>
      <c r="G217" s="132" t="s">
        <v>38</v>
      </c>
      <c r="H217" s="135">
        <v>36000000</v>
      </c>
      <c r="I217" s="135">
        <f t="shared" si="8"/>
        <v>36000000</v>
      </c>
      <c r="J217" s="135" t="s">
        <v>39</v>
      </c>
      <c r="K217" s="132" t="s">
        <v>40</v>
      </c>
      <c r="L217" s="132" t="s">
        <v>62</v>
      </c>
      <c r="M217" s="132"/>
      <c r="N217" s="148" t="s">
        <v>117</v>
      </c>
      <c r="O217" s="136">
        <v>270</v>
      </c>
    </row>
    <row r="218" spans="1:15" s="138" customFormat="1" ht="66.75" customHeight="1">
      <c r="A218" s="132">
        <v>1474</v>
      </c>
      <c r="B218" s="141">
        <v>487</v>
      </c>
      <c r="C218" s="134" t="s">
        <v>288</v>
      </c>
      <c r="D218" s="132" t="s">
        <v>36</v>
      </c>
      <c r="E218" s="132" t="s">
        <v>165</v>
      </c>
      <c r="F218" s="132" t="s">
        <v>44</v>
      </c>
      <c r="G218" s="132" t="s">
        <v>38</v>
      </c>
      <c r="H218" s="135">
        <v>29700000</v>
      </c>
      <c r="I218" s="135">
        <f>+H218</f>
        <v>29700000</v>
      </c>
      <c r="J218" s="135" t="s">
        <v>39</v>
      </c>
      <c r="K218" s="132" t="s">
        <v>40</v>
      </c>
      <c r="L218" s="132" t="s">
        <v>62</v>
      </c>
      <c r="M218" s="132"/>
      <c r="N218" s="148" t="s">
        <v>150</v>
      </c>
      <c r="O218" s="136">
        <v>270</v>
      </c>
    </row>
    <row r="219" spans="1:15" s="138" customFormat="1" ht="66.75" customHeight="1">
      <c r="A219" s="132">
        <v>1474</v>
      </c>
      <c r="B219" s="141">
        <v>488</v>
      </c>
      <c r="C219" s="134" t="s">
        <v>151</v>
      </c>
      <c r="D219" s="132" t="s">
        <v>36</v>
      </c>
      <c r="E219" s="132" t="s">
        <v>165</v>
      </c>
      <c r="F219" s="132" t="s">
        <v>44</v>
      </c>
      <c r="G219" s="132" t="s">
        <v>38</v>
      </c>
      <c r="H219" s="135">
        <v>17220000</v>
      </c>
      <c r="I219" s="135">
        <f t="shared" si="8"/>
        <v>17220000</v>
      </c>
      <c r="J219" s="135" t="s">
        <v>39</v>
      </c>
      <c r="K219" s="132" t="s">
        <v>40</v>
      </c>
      <c r="L219" s="132" t="s">
        <v>62</v>
      </c>
      <c r="M219" s="132"/>
      <c r="N219" s="148" t="s">
        <v>126</v>
      </c>
      <c r="O219" s="136">
        <v>270</v>
      </c>
    </row>
    <row r="220" spans="1:15" s="138" customFormat="1" ht="66.75" customHeight="1">
      <c r="A220" s="132">
        <v>1474</v>
      </c>
      <c r="B220" s="141">
        <v>472</v>
      </c>
      <c r="C220" s="134" t="s">
        <v>152</v>
      </c>
      <c r="D220" s="132" t="s">
        <v>36</v>
      </c>
      <c r="E220" s="132" t="s">
        <v>443</v>
      </c>
      <c r="F220" s="132" t="s">
        <v>44</v>
      </c>
      <c r="G220" s="132" t="s">
        <v>38</v>
      </c>
      <c r="H220" s="135">
        <v>68000000</v>
      </c>
      <c r="I220" s="135">
        <f t="shared" si="8"/>
        <v>68000000</v>
      </c>
      <c r="J220" s="135" t="s">
        <v>39</v>
      </c>
      <c r="K220" s="132" t="s">
        <v>40</v>
      </c>
      <c r="L220" s="132" t="s">
        <v>62</v>
      </c>
      <c r="M220" s="132"/>
      <c r="N220" s="148" t="s">
        <v>437</v>
      </c>
      <c r="O220" s="136">
        <v>270</v>
      </c>
    </row>
    <row r="221" spans="1:15" s="138" customFormat="1" ht="66.75" customHeight="1">
      <c r="A221" s="132">
        <v>1474</v>
      </c>
      <c r="B221" s="141">
        <v>471</v>
      </c>
      <c r="C221" s="134" t="s">
        <v>153</v>
      </c>
      <c r="D221" s="132" t="s">
        <v>36</v>
      </c>
      <c r="E221" s="132" t="s">
        <v>165</v>
      </c>
      <c r="F221" s="132" t="s">
        <v>44</v>
      </c>
      <c r="G221" s="132" t="s">
        <v>38</v>
      </c>
      <c r="H221" s="135">
        <v>11100000</v>
      </c>
      <c r="I221" s="135">
        <f t="shared" si="8"/>
        <v>11100000</v>
      </c>
      <c r="J221" s="135" t="s">
        <v>39</v>
      </c>
      <c r="K221" s="132" t="s">
        <v>40</v>
      </c>
      <c r="L221" s="132" t="s">
        <v>62</v>
      </c>
      <c r="M221" s="132"/>
      <c r="N221" s="148" t="s">
        <v>438</v>
      </c>
      <c r="O221" s="136">
        <v>270</v>
      </c>
    </row>
    <row r="222" spans="1:15" s="138" customFormat="1" ht="66.75" customHeight="1">
      <c r="A222" s="132">
        <v>1474</v>
      </c>
      <c r="B222" s="141" t="s">
        <v>12</v>
      </c>
      <c r="C222" s="134" t="s">
        <v>440</v>
      </c>
      <c r="D222" s="132" t="s">
        <v>36</v>
      </c>
      <c r="E222" s="132" t="s">
        <v>165</v>
      </c>
      <c r="F222" s="132" t="s">
        <v>44</v>
      </c>
      <c r="G222" s="132" t="s">
        <v>38</v>
      </c>
      <c r="H222" s="135">
        <v>16440000</v>
      </c>
      <c r="I222" s="135">
        <f>+H222</f>
        <v>16440000</v>
      </c>
      <c r="J222" s="135" t="s">
        <v>39</v>
      </c>
      <c r="K222" s="132" t="s">
        <v>40</v>
      </c>
      <c r="L222" s="132" t="s">
        <v>62</v>
      </c>
      <c r="M222" s="132"/>
      <c r="N222" s="148" t="s">
        <v>12</v>
      </c>
      <c r="O222" s="136">
        <v>270</v>
      </c>
    </row>
    <row r="223" spans="1:15" s="138" customFormat="1" ht="66.75" customHeight="1">
      <c r="A223" s="132">
        <v>1474</v>
      </c>
      <c r="B223" s="141" t="s">
        <v>12</v>
      </c>
      <c r="C223" s="134" t="s">
        <v>440</v>
      </c>
      <c r="D223" s="132" t="s">
        <v>36</v>
      </c>
      <c r="E223" s="132" t="s">
        <v>165</v>
      </c>
      <c r="F223" s="132" t="s">
        <v>44</v>
      </c>
      <c r="G223" s="132" t="s">
        <v>38</v>
      </c>
      <c r="H223" s="135">
        <v>16440000</v>
      </c>
      <c r="I223" s="135">
        <f>+H223</f>
        <v>16440000</v>
      </c>
      <c r="J223" s="135" t="s">
        <v>39</v>
      </c>
      <c r="K223" s="132" t="s">
        <v>40</v>
      </c>
      <c r="L223" s="132" t="s">
        <v>62</v>
      </c>
      <c r="M223" s="132"/>
      <c r="N223" s="148" t="s">
        <v>12</v>
      </c>
      <c r="O223" s="136">
        <v>270</v>
      </c>
    </row>
    <row r="224" spans="1:15" s="138" customFormat="1" ht="66.75" customHeight="1">
      <c r="A224" s="132">
        <v>1474</v>
      </c>
      <c r="B224" s="141" t="s">
        <v>12</v>
      </c>
      <c r="C224" s="134" t="s">
        <v>441</v>
      </c>
      <c r="D224" s="132" t="s">
        <v>36</v>
      </c>
      <c r="E224" s="132" t="s">
        <v>165</v>
      </c>
      <c r="F224" s="132" t="s">
        <v>44</v>
      </c>
      <c r="G224" s="132" t="s">
        <v>38</v>
      </c>
      <c r="H224" s="135">
        <v>36000000</v>
      </c>
      <c r="I224" s="135">
        <f>+H224</f>
        <v>36000000</v>
      </c>
      <c r="J224" s="135" t="s">
        <v>39</v>
      </c>
      <c r="K224" s="132" t="s">
        <v>40</v>
      </c>
      <c r="L224" s="132" t="s">
        <v>62</v>
      </c>
      <c r="M224" s="132"/>
      <c r="N224" s="148" t="s">
        <v>12</v>
      </c>
      <c r="O224" s="136">
        <v>270</v>
      </c>
    </row>
    <row r="225" spans="1:15" s="138" customFormat="1" ht="66.75" customHeight="1">
      <c r="A225" s="132">
        <v>1474</v>
      </c>
      <c r="B225" s="141"/>
      <c r="C225" s="134" t="s">
        <v>444</v>
      </c>
      <c r="D225" s="132" t="s">
        <v>36</v>
      </c>
      <c r="E225" s="132" t="s">
        <v>165</v>
      </c>
      <c r="F225" s="132" t="s">
        <v>44</v>
      </c>
      <c r="G225" s="132" t="s">
        <v>38</v>
      </c>
      <c r="H225" s="135">
        <v>29999400</v>
      </c>
      <c r="I225" s="135">
        <f>+H225</f>
        <v>29999400</v>
      </c>
      <c r="J225" s="135" t="s">
        <v>39</v>
      </c>
      <c r="K225" s="132" t="s">
        <v>40</v>
      </c>
      <c r="L225" s="132" t="s">
        <v>62</v>
      </c>
      <c r="M225" s="132"/>
      <c r="N225" s="148"/>
      <c r="O225" s="136">
        <v>270</v>
      </c>
    </row>
    <row r="226" spans="1:15" s="138" customFormat="1" ht="66.75" customHeight="1">
      <c r="A226" s="132">
        <v>1474</v>
      </c>
      <c r="B226" s="141"/>
      <c r="C226" s="134" t="s">
        <v>444</v>
      </c>
      <c r="D226" s="132" t="s">
        <v>36</v>
      </c>
      <c r="E226" s="132" t="s">
        <v>165</v>
      </c>
      <c r="F226" s="132" t="s">
        <v>44</v>
      </c>
      <c r="G226" s="132" t="s">
        <v>38</v>
      </c>
      <c r="H226" s="135">
        <v>29999400</v>
      </c>
      <c r="I226" s="135">
        <f>+H226</f>
        <v>29999400</v>
      </c>
      <c r="J226" s="135" t="s">
        <v>39</v>
      </c>
      <c r="K226" s="132" t="s">
        <v>40</v>
      </c>
      <c r="L226" s="132" t="s">
        <v>62</v>
      </c>
      <c r="M226" s="132"/>
      <c r="N226" s="148"/>
      <c r="O226" s="136">
        <v>270</v>
      </c>
    </row>
    <row r="227" spans="1:15" s="2" customFormat="1" ht="66.75" customHeight="1">
      <c r="A227" s="29">
        <v>1474</v>
      </c>
      <c r="B227" s="44" t="s">
        <v>12</v>
      </c>
      <c r="C227" s="47" t="s">
        <v>394</v>
      </c>
      <c r="D227" s="29" t="s">
        <v>332</v>
      </c>
      <c r="E227" s="29" t="s">
        <v>165</v>
      </c>
      <c r="F227" s="29" t="s">
        <v>44</v>
      </c>
      <c r="G227" s="29" t="s">
        <v>38</v>
      </c>
      <c r="H227" s="30">
        <f>596632000-13500000-8400000-68880000-32000000-59998800</f>
        <v>413853200</v>
      </c>
      <c r="I227" s="30">
        <f t="shared" si="8"/>
        <v>413853200</v>
      </c>
      <c r="J227" s="30" t="s">
        <v>39</v>
      </c>
      <c r="K227" s="29" t="s">
        <v>40</v>
      </c>
      <c r="L227" s="29" t="s">
        <v>62</v>
      </c>
      <c r="M227" s="29"/>
      <c r="N227" s="34" t="s">
        <v>12</v>
      </c>
      <c r="O227" s="33">
        <v>270</v>
      </c>
    </row>
    <row r="228" spans="1:15" s="138" customFormat="1" ht="66.75" customHeight="1">
      <c r="A228" s="132">
        <v>1474</v>
      </c>
      <c r="B228" s="141" t="s">
        <v>12</v>
      </c>
      <c r="C228" s="134" t="s">
        <v>290</v>
      </c>
      <c r="D228" s="132" t="s">
        <v>36</v>
      </c>
      <c r="E228" s="132" t="s">
        <v>165</v>
      </c>
      <c r="F228" s="132" t="s">
        <v>44</v>
      </c>
      <c r="G228" s="132" t="s">
        <v>38</v>
      </c>
      <c r="H228" s="135">
        <v>13500000</v>
      </c>
      <c r="I228" s="135">
        <f>+H228</f>
        <v>13500000</v>
      </c>
      <c r="J228" s="135" t="s">
        <v>39</v>
      </c>
      <c r="K228" s="132" t="s">
        <v>40</v>
      </c>
      <c r="L228" s="132" t="s">
        <v>62</v>
      </c>
      <c r="M228" s="132"/>
      <c r="N228" s="148" t="s">
        <v>12</v>
      </c>
      <c r="O228" s="136" t="s">
        <v>12</v>
      </c>
    </row>
    <row r="229" spans="1:12" ht="51">
      <c r="A229" s="47" t="s">
        <v>154</v>
      </c>
      <c r="B229" s="79" t="s">
        <v>12</v>
      </c>
      <c r="C229" s="79" t="s">
        <v>317</v>
      </c>
      <c r="D229" s="80" t="s">
        <v>318</v>
      </c>
      <c r="E229" s="81" t="s">
        <v>319</v>
      </c>
      <c r="F229" s="81" t="s">
        <v>320</v>
      </c>
      <c r="G229" s="81" t="s">
        <v>321</v>
      </c>
      <c r="H229" s="30">
        <v>40222000</v>
      </c>
      <c r="I229" s="30">
        <f>H229</f>
        <v>40222000</v>
      </c>
      <c r="J229" s="82" t="s">
        <v>39</v>
      </c>
      <c r="K229" s="83" t="s">
        <v>40</v>
      </c>
      <c r="L229" s="84" t="s">
        <v>60</v>
      </c>
    </row>
    <row r="230" spans="1:12" ht="63.75">
      <c r="A230" s="47" t="s">
        <v>154</v>
      </c>
      <c r="B230" s="79" t="s">
        <v>12</v>
      </c>
      <c r="C230" s="79" t="s">
        <v>322</v>
      </c>
      <c r="D230" t="s">
        <v>323</v>
      </c>
      <c r="E230" s="81" t="s">
        <v>202</v>
      </c>
      <c r="F230" s="81" t="s">
        <v>324</v>
      </c>
      <c r="G230" s="81" t="s">
        <v>321</v>
      </c>
      <c r="H230" s="30">
        <v>12235000</v>
      </c>
      <c r="I230" s="30">
        <f>H230</f>
        <v>12235000</v>
      </c>
      <c r="J230" s="82" t="s">
        <v>39</v>
      </c>
      <c r="K230" s="83" t="s">
        <v>40</v>
      </c>
      <c r="L230" s="84" t="s">
        <v>60</v>
      </c>
    </row>
    <row r="231" spans="1:12" ht="47.25">
      <c r="A231" s="47" t="s">
        <v>325</v>
      </c>
      <c r="B231" s="36" t="s">
        <v>12</v>
      </c>
      <c r="C231" s="79" t="s">
        <v>326</v>
      </c>
      <c r="D231" s="83" t="s">
        <v>323</v>
      </c>
      <c r="E231" s="83" t="s">
        <v>327</v>
      </c>
      <c r="F231" s="85" t="s">
        <v>320</v>
      </c>
      <c r="G231" s="83" t="s">
        <v>321</v>
      </c>
      <c r="H231" s="86">
        <v>20000000</v>
      </c>
      <c r="I231" s="30">
        <f>H231</f>
        <v>20000000</v>
      </c>
      <c r="J231" s="82" t="s">
        <v>39</v>
      </c>
      <c r="K231" s="83" t="s">
        <v>40</v>
      </c>
      <c r="L231" s="84" t="s">
        <v>60</v>
      </c>
    </row>
    <row r="232" spans="1:12" ht="47.25">
      <c r="A232" s="47" t="s">
        <v>328</v>
      </c>
      <c r="B232" s="36" t="s">
        <v>12</v>
      </c>
      <c r="C232" s="87" t="s">
        <v>329</v>
      </c>
      <c r="D232" s="83" t="s">
        <v>217</v>
      </c>
      <c r="E232" s="83" t="s">
        <v>165</v>
      </c>
      <c r="F232" s="85" t="s">
        <v>330</v>
      </c>
      <c r="G232" s="83" t="s">
        <v>321</v>
      </c>
      <c r="H232" s="86">
        <v>5224590</v>
      </c>
      <c r="I232" s="30">
        <f>H232</f>
        <v>5224590</v>
      </c>
      <c r="J232" s="82" t="s">
        <v>39</v>
      </c>
      <c r="K232" s="83" t="s">
        <v>40</v>
      </c>
      <c r="L232" s="84" t="s">
        <v>60</v>
      </c>
    </row>
    <row r="233" spans="1:12" ht="51">
      <c r="A233" s="47" t="s">
        <v>328</v>
      </c>
      <c r="B233" s="79" t="s">
        <v>12</v>
      </c>
      <c r="C233" s="79" t="s">
        <v>331</v>
      </c>
      <c r="D233" s="85" t="s">
        <v>332</v>
      </c>
      <c r="E233" s="85" t="s">
        <v>333</v>
      </c>
      <c r="F233" s="85" t="s">
        <v>334</v>
      </c>
      <c r="G233" s="83" t="s">
        <v>321</v>
      </c>
      <c r="H233" s="86">
        <v>7514410</v>
      </c>
      <c r="I233" s="30">
        <f>H233</f>
        <v>7514410</v>
      </c>
      <c r="J233" s="82" t="s">
        <v>39</v>
      </c>
      <c r="K233" s="82" t="s">
        <v>40</v>
      </c>
      <c r="L233" s="79" t="s">
        <v>60</v>
      </c>
    </row>
    <row r="234" spans="1:12" ht="89.25">
      <c r="A234" s="47" t="s">
        <v>328</v>
      </c>
      <c r="B234" s="36" t="s">
        <v>12</v>
      </c>
      <c r="C234" s="79" t="s">
        <v>335</v>
      </c>
      <c r="D234" s="83" t="s">
        <v>289</v>
      </c>
      <c r="E234" s="83" t="s">
        <v>336</v>
      </c>
      <c r="F234" s="85" t="s">
        <v>334</v>
      </c>
      <c r="G234" s="83" t="s">
        <v>321</v>
      </c>
      <c r="H234" s="86">
        <v>5000000</v>
      </c>
      <c r="I234" s="86">
        <f aca="true" t="shared" si="9" ref="I234:I256">+H234</f>
        <v>5000000</v>
      </c>
      <c r="J234" s="82" t="s">
        <v>39</v>
      </c>
      <c r="K234" s="83" t="s">
        <v>40</v>
      </c>
      <c r="L234" s="84" t="s">
        <v>60</v>
      </c>
    </row>
    <row r="235" spans="1:12" ht="38.25">
      <c r="A235" s="47" t="s">
        <v>337</v>
      </c>
      <c r="B235" s="36" t="s">
        <v>12</v>
      </c>
      <c r="C235" s="79" t="s">
        <v>338</v>
      </c>
      <c r="D235" s="83" t="s">
        <v>216</v>
      </c>
      <c r="E235" s="83" t="s">
        <v>339</v>
      </c>
      <c r="F235" s="85" t="s">
        <v>37</v>
      </c>
      <c r="G235" s="83" t="s">
        <v>321</v>
      </c>
      <c r="H235" s="86">
        <v>22000000</v>
      </c>
      <c r="I235" s="86">
        <f t="shared" si="9"/>
        <v>22000000</v>
      </c>
      <c r="J235" s="82" t="s">
        <v>39</v>
      </c>
      <c r="K235" s="83" t="s">
        <v>40</v>
      </c>
      <c r="L235" s="84" t="s">
        <v>60</v>
      </c>
    </row>
    <row r="236" spans="1:12" ht="38.25">
      <c r="A236" s="109" t="s">
        <v>155</v>
      </c>
      <c r="B236" s="36" t="s">
        <v>12</v>
      </c>
      <c r="C236" s="88" t="s">
        <v>340</v>
      </c>
      <c r="D236" s="83" t="s">
        <v>208</v>
      </c>
      <c r="E236" s="83" t="s">
        <v>73</v>
      </c>
      <c r="F236" s="85" t="s">
        <v>44</v>
      </c>
      <c r="G236" s="83" t="s">
        <v>321</v>
      </c>
      <c r="H236" s="86">
        <v>102000000</v>
      </c>
      <c r="I236" s="86">
        <f t="shared" si="9"/>
        <v>102000000</v>
      </c>
      <c r="J236" s="82" t="s">
        <v>39</v>
      </c>
      <c r="K236" s="83" t="s">
        <v>40</v>
      </c>
      <c r="L236" s="84" t="s">
        <v>60</v>
      </c>
    </row>
    <row r="237" spans="1:12" ht="40.5">
      <c r="A237" s="109" t="s">
        <v>156</v>
      </c>
      <c r="B237" s="36" t="s">
        <v>12</v>
      </c>
      <c r="C237" s="88" t="s">
        <v>341</v>
      </c>
      <c r="D237" s="83" t="s">
        <v>342</v>
      </c>
      <c r="E237" s="83" t="s">
        <v>73</v>
      </c>
      <c r="F237" s="85" t="s">
        <v>334</v>
      </c>
      <c r="G237" s="83" t="s">
        <v>321</v>
      </c>
      <c r="H237" s="86">
        <v>6000000</v>
      </c>
      <c r="I237" s="86">
        <f t="shared" si="9"/>
        <v>6000000</v>
      </c>
      <c r="J237" s="82" t="s">
        <v>39</v>
      </c>
      <c r="K237" s="83" t="s">
        <v>40</v>
      </c>
      <c r="L237" s="84" t="s">
        <v>60</v>
      </c>
    </row>
    <row r="238" spans="1:12" ht="38.25">
      <c r="A238" s="109" t="s">
        <v>157</v>
      </c>
      <c r="B238" s="36" t="s">
        <v>12</v>
      </c>
      <c r="C238" s="88" t="s">
        <v>343</v>
      </c>
      <c r="D238" s="83" t="s">
        <v>344</v>
      </c>
      <c r="E238" s="83" t="s">
        <v>238</v>
      </c>
      <c r="F238" s="85" t="s">
        <v>334</v>
      </c>
      <c r="G238" s="83" t="s">
        <v>321</v>
      </c>
      <c r="H238" s="86">
        <v>6500000</v>
      </c>
      <c r="I238" s="86">
        <f t="shared" si="9"/>
        <v>6500000</v>
      </c>
      <c r="J238" s="82" t="s">
        <v>39</v>
      </c>
      <c r="K238" s="83" t="s">
        <v>40</v>
      </c>
      <c r="L238" s="84" t="s">
        <v>60</v>
      </c>
    </row>
    <row r="239" spans="1:12" ht="38.25">
      <c r="A239" s="109" t="s">
        <v>158</v>
      </c>
      <c r="B239" s="36" t="s">
        <v>12</v>
      </c>
      <c r="C239" s="88" t="s">
        <v>345</v>
      </c>
      <c r="D239" s="83" t="s">
        <v>344</v>
      </c>
      <c r="E239" s="83" t="s">
        <v>276</v>
      </c>
      <c r="F239" s="85" t="s">
        <v>346</v>
      </c>
      <c r="G239" s="83" t="s">
        <v>321</v>
      </c>
      <c r="H239" s="86">
        <v>76000000</v>
      </c>
      <c r="I239" s="86">
        <f t="shared" si="9"/>
        <v>76000000</v>
      </c>
      <c r="J239" s="82" t="s">
        <v>39</v>
      </c>
      <c r="K239" s="83" t="s">
        <v>40</v>
      </c>
      <c r="L239" s="84" t="s">
        <v>60</v>
      </c>
    </row>
    <row r="240" spans="1:12" ht="89.25">
      <c r="A240" s="109" t="s">
        <v>158</v>
      </c>
      <c r="B240" s="36" t="s">
        <v>12</v>
      </c>
      <c r="C240" s="88" t="s">
        <v>347</v>
      </c>
      <c r="D240" s="83" t="s">
        <v>206</v>
      </c>
      <c r="E240" s="83" t="s">
        <v>43</v>
      </c>
      <c r="F240" s="85" t="s">
        <v>315</v>
      </c>
      <c r="G240" s="83" t="s">
        <v>321</v>
      </c>
      <c r="H240" s="86">
        <v>1128000000</v>
      </c>
      <c r="I240" s="86">
        <f t="shared" si="9"/>
        <v>1128000000</v>
      </c>
      <c r="J240" s="82" t="s">
        <v>39</v>
      </c>
      <c r="K240" s="83" t="s">
        <v>40</v>
      </c>
      <c r="L240" s="84" t="s">
        <v>60</v>
      </c>
    </row>
    <row r="241" spans="1:12" ht="38.25">
      <c r="A241" s="109" t="s">
        <v>158</v>
      </c>
      <c r="B241" s="96"/>
      <c r="C241" s="88" t="s">
        <v>348</v>
      </c>
      <c r="D241" s="91" t="s">
        <v>206</v>
      </c>
      <c r="E241" s="90" t="s">
        <v>336</v>
      </c>
      <c r="F241" s="89" t="s">
        <v>324</v>
      </c>
      <c r="G241" s="83" t="s">
        <v>321</v>
      </c>
      <c r="H241" s="86">
        <v>18000000</v>
      </c>
      <c r="I241" s="86">
        <f t="shared" si="9"/>
        <v>18000000</v>
      </c>
      <c r="J241" s="82" t="s">
        <v>39</v>
      </c>
      <c r="K241" s="83" t="s">
        <v>40</v>
      </c>
      <c r="L241" s="84" t="s">
        <v>60</v>
      </c>
    </row>
    <row r="242" spans="1:12" ht="51">
      <c r="A242" s="109" t="s">
        <v>158</v>
      </c>
      <c r="B242"/>
      <c r="C242" s="88" t="s">
        <v>350</v>
      </c>
      <c r="D242" s="91" t="s">
        <v>206</v>
      </c>
      <c r="E242" s="83" t="s">
        <v>43</v>
      </c>
      <c r="F242" s="85" t="s">
        <v>334</v>
      </c>
      <c r="G242" s="83" t="s">
        <v>321</v>
      </c>
      <c r="H242" s="86">
        <v>20000000</v>
      </c>
      <c r="I242" s="86">
        <f t="shared" si="9"/>
        <v>20000000</v>
      </c>
      <c r="J242" s="82" t="s">
        <v>39</v>
      </c>
      <c r="K242" s="83" t="s">
        <v>40</v>
      </c>
      <c r="L242" s="84" t="s">
        <v>60</v>
      </c>
    </row>
    <row r="243" spans="1:12" ht="51">
      <c r="A243" s="109" t="s">
        <v>158</v>
      </c>
      <c r="B243" s="36" t="s">
        <v>12</v>
      </c>
      <c r="C243" s="88" t="s">
        <v>351</v>
      </c>
      <c r="D243" s="83" t="s">
        <v>206</v>
      </c>
      <c r="E243" s="83" t="s">
        <v>43</v>
      </c>
      <c r="F243" s="85" t="s">
        <v>37</v>
      </c>
      <c r="G243" s="83" t="s">
        <v>321</v>
      </c>
      <c r="H243" s="86">
        <v>72000000</v>
      </c>
      <c r="I243" s="86">
        <f t="shared" si="9"/>
        <v>72000000</v>
      </c>
      <c r="J243" s="82" t="s">
        <v>39</v>
      </c>
      <c r="K243" s="83" t="s">
        <v>40</v>
      </c>
      <c r="L243" s="84" t="s">
        <v>60</v>
      </c>
    </row>
    <row r="244" spans="1:12" ht="38.25">
      <c r="A244" s="109" t="s">
        <v>158</v>
      </c>
      <c r="B244" s="36" t="s">
        <v>12</v>
      </c>
      <c r="C244" s="87" t="s">
        <v>352</v>
      </c>
      <c r="D244" s="83" t="s">
        <v>206</v>
      </c>
      <c r="E244" s="83" t="s">
        <v>238</v>
      </c>
      <c r="F244" s="85" t="s">
        <v>334</v>
      </c>
      <c r="G244" s="83" t="s">
        <v>321</v>
      </c>
      <c r="H244" s="86">
        <v>7565400</v>
      </c>
      <c r="I244" s="86">
        <f t="shared" si="9"/>
        <v>7565400</v>
      </c>
      <c r="J244" s="82" t="s">
        <v>39</v>
      </c>
      <c r="K244" s="83" t="s">
        <v>40</v>
      </c>
      <c r="L244" s="84" t="s">
        <v>60</v>
      </c>
    </row>
    <row r="245" spans="1:12" ht="38.25">
      <c r="A245" s="109" t="s">
        <v>158</v>
      </c>
      <c r="B245" s="98" t="s">
        <v>12</v>
      </c>
      <c r="C245" s="87" t="s">
        <v>353</v>
      </c>
      <c r="D245" s="83" t="s">
        <v>208</v>
      </c>
      <c r="E245" s="83" t="s">
        <v>228</v>
      </c>
      <c r="F245" s="85" t="s">
        <v>334</v>
      </c>
      <c r="G245" s="83" t="s">
        <v>321</v>
      </c>
      <c r="H245" s="86">
        <v>6000000</v>
      </c>
      <c r="I245" s="86">
        <f t="shared" si="9"/>
        <v>6000000</v>
      </c>
      <c r="J245" s="82" t="s">
        <v>39</v>
      </c>
      <c r="K245" s="83" t="s">
        <v>40</v>
      </c>
      <c r="L245" s="84" t="s">
        <v>60</v>
      </c>
    </row>
    <row r="246" spans="1:12" ht="63">
      <c r="A246" s="110" t="s">
        <v>158</v>
      </c>
      <c r="B246" s="102"/>
      <c r="C246" s="107" t="s">
        <v>354</v>
      </c>
      <c r="D246" s="91" t="s">
        <v>344</v>
      </c>
      <c r="E246" s="92" t="s">
        <v>319</v>
      </c>
      <c r="F246" s="93" t="s">
        <v>355</v>
      </c>
      <c r="G246" s="83" t="s">
        <v>321</v>
      </c>
      <c r="H246" s="86">
        <v>82235400</v>
      </c>
      <c r="I246" s="86">
        <f t="shared" si="9"/>
        <v>82235400</v>
      </c>
      <c r="J246" s="82" t="s">
        <v>39</v>
      </c>
      <c r="K246" s="83" t="s">
        <v>40</v>
      </c>
      <c r="L246" s="84" t="s">
        <v>60</v>
      </c>
    </row>
    <row r="247" spans="1:12" ht="38.25">
      <c r="A247" s="110" t="s">
        <v>158</v>
      </c>
      <c r="B247" s="102"/>
      <c r="C247" s="107" t="s">
        <v>356</v>
      </c>
      <c r="D247" s="91" t="s">
        <v>344</v>
      </c>
      <c r="E247" s="92" t="s">
        <v>357</v>
      </c>
      <c r="F247" s="85" t="s">
        <v>334</v>
      </c>
      <c r="G247" s="83" t="s">
        <v>321</v>
      </c>
      <c r="H247" s="86">
        <v>5526400</v>
      </c>
      <c r="I247" s="86">
        <f t="shared" si="9"/>
        <v>5526400</v>
      </c>
      <c r="J247" s="82" t="s">
        <v>39</v>
      </c>
      <c r="K247" s="83" t="s">
        <v>40</v>
      </c>
      <c r="L247" s="84" t="s">
        <v>60</v>
      </c>
    </row>
    <row r="248" spans="1:12" ht="63">
      <c r="A248" s="110" t="s">
        <v>158</v>
      </c>
      <c r="B248" s="102"/>
      <c r="C248" s="107" t="s">
        <v>358</v>
      </c>
      <c r="D248" s="91" t="s">
        <v>323</v>
      </c>
      <c r="E248" s="92" t="s">
        <v>339</v>
      </c>
      <c r="F248" s="93" t="s">
        <v>355</v>
      </c>
      <c r="G248" s="91" t="s">
        <v>321</v>
      </c>
      <c r="H248" s="86">
        <v>65268800</v>
      </c>
      <c r="I248" s="86">
        <f t="shared" si="9"/>
        <v>65268800</v>
      </c>
      <c r="J248" s="82" t="s">
        <v>39</v>
      </c>
      <c r="K248" s="83" t="s">
        <v>40</v>
      </c>
      <c r="L248" s="84" t="s">
        <v>60</v>
      </c>
    </row>
    <row r="249" spans="1:12" ht="63">
      <c r="A249" s="110" t="s">
        <v>158</v>
      </c>
      <c r="B249" s="102"/>
      <c r="C249" s="107" t="s">
        <v>359</v>
      </c>
      <c r="D249" s="91" t="s">
        <v>217</v>
      </c>
      <c r="E249" s="92" t="s">
        <v>339</v>
      </c>
      <c r="F249" s="93" t="s">
        <v>355</v>
      </c>
      <c r="G249" s="91" t="s">
        <v>321</v>
      </c>
      <c r="H249" s="86">
        <v>27000000</v>
      </c>
      <c r="I249" s="86">
        <f t="shared" si="9"/>
        <v>27000000</v>
      </c>
      <c r="J249" s="82" t="s">
        <v>39</v>
      </c>
      <c r="K249" s="83" t="s">
        <v>40</v>
      </c>
      <c r="L249" s="84" t="s">
        <v>60</v>
      </c>
    </row>
    <row r="250" spans="1:12" ht="94.5">
      <c r="A250" s="110" t="s">
        <v>360</v>
      </c>
      <c r="B250" s="102"/>
      <c r="C250" s="107" t="s">
        <v>376</v>
      </c>
      <c r="D250" s="91" t="s">
        <v>208</v>
      </c>
      <c r="E250" s="94" t="s">
        <v>43</v>
      </c>
      <c r="F250" s="93" t="s">
        <v>361</v>
      </c>
      <c r="G250" s="91" t="s">
        <v>321</v>
      </c>
      <c r="H250" s="86">
        <v>159000000</v>
      </c>
      <c r="I250" s="86">
        <f t="shared" si="9"/>
        <v>159000000</v>
      </c>
      <c r="J250" s="82" t="s">
        <v>39</v>
      </c>
      <c r="K250" s="83" t="s">
        <v>40</v>
      </c>
      <c r="L250" s="84" t="s">
        <v>60</v>
      </c>
    </row>
    <row r="251" spans="1:12" ht="38.25">
      <c r="A251" s="110" t="s">
        <v>360</v>
      </c>
      <c r="B251" s="102"/>
      <c r="C251" s="107" t="s">
        <v>377</v>
      </c>
      <c r="D251" s="91" t="s">
        <v>206</v>
      </c>
      <c r="E251" s="94" t="s">
        <v>43</v>
      </c>
      <c r="F251" s="93" t="s">
        <v>378</v>
      </c>
      <c r="G251" s="91" t="s">
        <v>321</v>
      </c>
      <c r="H251" s="86">
        <v>5000000</v>
      </c>
      <c r="I251" s="86">
        <f t="shared" si="9"/>
        <v>5000000</v>
      </c>
      <c r="J251" s="82" t="s">
        <v>39</v>
      </c>
      <c r="K251" s="83" t="s">
        <v>40</v>
      </c>
      <c r="L251" s="84" t="s">
        <v>60</v>
      </c>
    </row>
    <row r="252" spans="1:12" ht="51">
      <c r="A252" s="110" t="s">
        <v>159</v>
      </c>
      <c r="B252" s="104" t="s">
        <v>12</v>
      </c>
      <c r="C252" s="108" t="s">
        <v>362</v>
      </c>
      <c r="D252" s="83" t="s">
        <v>206</v>
      </c>
      <c r="E252" s="83" t="s">
        <v>73</v>
      </c>
      <c r="F252" s="85" t="s">
        <v>363</v>
      </c>
      <c r="G252" s="83" t="s">
        <v>321</v>
      </c>
      <c r="H252" s="86">
        <v>17000000</v>
      </c>
      <c r="I252" s="86">
        <f t="shared" si="9"/>
        <v>17000000</v>
      </c>
      <c r="J252" s="82" t="s">
        <v>39</v>
      </c>
      <c r="K252" s="83" t="s">
        <v>40</v>
      </c>
      <c r="L252" s="84" t="s">
        <v>60</v>
      </c>
    </row>
    <row r="253" spans="1:12" ht="38.25">
      <c r="A253" s="110" t="s">
        <v>159</v>
      </c>
      <c r="B253" s="104" t="s">
        <v>12</v>
      </c>
      <c r="C253" s="108" t="s">
        <v>364</v>
      </c>
      <c r="D253" s="83" t="s">
        <v>206</v>
      </c>
      <c r="E253" s="83" t="s">
        <v>73</v>
      </c>
      <c r="F253" s="93" t="s">
        <v>349</v>
      </c>
      <c r="G253" s="83" t="s">
        <v>321</v>
      </c>
      <c r="H253" s="86">
        <v>94000000</v>
      </c>
      <c r="I253" s="86">
        <f t="shared" si="9"/>
        <v>94000000</v>
      </c>
      <c r="J253" s="82" t="s">
        <v>39</v>
      </c>
      <c r="K253" s="83" t="s">
        <v>40</v>
      </c>
      <c r="L253" s="84" t="s">
        <v>60</v>
      </c>
    </row>
    <row r="254" spans="1:12" ht="38.25">
      <c r="A254" s="109" t="s">
        <v>160</v>
      </c>
      <c r="B254" s="46" t="s">
        <v>12</v>
      </c>
      <c r="C254" s="88" t="s">
        <v>365</v>
      </c>
      <c r="D254" s="83" t="s">
        <v>386</v>
      </c>
      <c r="E254" s="83" t="s">
        <v>73</v>
      </c>
      <c r="F254" s="85" t="s">
        <v>44</v>
      </c>
      <c r="G254" s="83" t="s">
        <v>321</v>
      </c>
      <c r="H254" s="86">
        <v>130000000</v>
      </c>
      <c r="I254" s="86">
        <f t="shared" si="9"/>
        <v>130000000</v>
      </c>
      <c r="J254" s="82" t="s">
        <v>39</v>
      </c>
      <c r="K254" s="83" t="s">
        <v>40</v>
      </c>
      <c r="L254" s="84" t="s">
        <v>60</v>
      </c>
    </row>
    <row r="255" spans="1:12" ht="38.25">
      <c r="A255" s="109" t="s">
        <v>160</v>
      </c>
      <c r="B255" s="36" t="s">
        <v>12</v>
      </c>
      <c r="C255" s="88" t="s">
        <v>366</v>
      </c>
      <c r="D255" s="83" t="s">
        <v>386</v>
      </c>
      <c r="E255" s="83" t="s">
        <v>73</v>
      </c>
      <c r="F255" s="85" t="s">
        <v>44</v>
      </c>
      <c r="G255" s="83" t="s">
        <v>321</v>
      </c>
      <c r="H255" s="86">
        <v>25000000</v>
      </c>
      <c r="I255" s="86">
        <f t="shared" si="9"/>
        <v>25000000</v>
      </c>
      <c r="J255" s="82" t="s">
        <v>39</v>
      </c>
      <c r="K255" s="83" t="s">
        <v>40</v>
      </c>
      <c r="L255" s="84" t="s">
        <v>60</v>
      </c>
    </row>
    <row r="256" spans="1:12" ht="38.25">
      <c r="A256" s="109" t="s">
        <v>160</v>
      </c>
      <c r="B256" s="36" t="s">
        <v>12</v>
      </c>
      <c r="C256" s="88" t="s">
        <v>367</v>
      </c>
      <c r="D256" s="83" t="s">
        <v>386</v>
      </c>
      <c r="E256" s="83" t="s">
        <v>73</v>
      </c>
      <c r="F256" s="85" t="s">
        <v>44</v>
      </c>
      <c r="G256" s="83" t="s">
        <v>321</v>
      </c>
      <c r="H256" s="86">
        <v>10000000</v>
      </c>
      <c r="I256" s="86">
        <f t="shared" si="9"/>
        <v>10000000</v>
      </c>
      <c r="J256" s="82" t="s">
        <v>39</v>
      </c>
      <c r="K256" s="83" t="s">
        <v>40</v>
      </c>
      <c r="L256" s="84" t="s">
        <v>60</v>
      </c>
    </row>
    <row r="257" spans="1:12" ht="38.25">
      <c r="A257" s="109" t="s">
        <v>160</v>
      </c>
      <c r="B257" s="36" t="s">
        <v>12</v>
      </c>
      <c r="C257" s="88" t="s">
        <v>368</v>
      </c>
      <c r="D257" s="83" t="s">
        <v>386</v>
      </c>
      <c r="E257" s="83" t="s">
        <v>73</v>
      </c>
      <c r="F257" s="85" t="s">
        <v>44</v>
      </c>
      <c r="G257" s="83" t="s">
        <v>321</v>
      </c>
      <c r="H257" s="86">
        <v>120000000</v>
      </c>
      <c r="I257" s="86">
        <v>120000000</v>
      </c>
      <c r="J257" s="82" t="s">
        <v>39</v>
      </c>
      <c r="K257" s="83" t="s">
        <v>40</v>
      </c>
      <c r="L257" s="84" t="s">
        <v>60</v>
      </c>
    </row>
    <row r="258" spans="1:12" ht="38.25">
      <c r="A258" s="109" t="s">
        <v>160</v>
      </c>
      <c r="B258"/>
      <c r="C258" s="95" t="s">
        <v>369</v>
      </c>
      <c r="D258" s="83" t="s">
        <v>386</v>
      </c>
      <c r="E258" s="83" t="s">
        <v>73</v>
      </c>
      <c r="F258" s="85" t="s">
        <v>44</v>
      </c>
      <c r="G258" s="83" t="s">
        <v>321</v>
      </c>
      <c r="H258" s="86">
        <v>3000000</v>
      </c>
      <c r="I258" s="86">
        <v>3000000</v>
      </c>
      <c r="J258" s="82" t="s">
        <v>39</v>
      </c>
      <c r="K258" s="83" t="s">
        <v>40</v>
      </c>
      <c r="L258" s="84" t="s">
        <v>60</v>
      </c>
    </row>
    <row r="259" spans="1:12" ht="51">
      <c r="A259" s="109" t="s">
        <v>161</v>
      </c>
      <c r="B259" s="36" t="s">
        <v>12</v>
      </c>
      <c r="C259" s="95" t="s">
        <v>370</v>
      </c>
      <c r="D259" s="83" t="s">
        <v>206</v>
      </c>
      <c r="E259" s="83" t="s">
        <v>276</v>
      </c>
      <c r="F259" s="85" t="s">
        <v>37</v>
      </c>
      <c r="G259" s="83" t="s">
        <v>321</v>
      </c>
      <c r="H259" s="86">
        <v>65000000</v>
      </c>
      <c r="I259" s="86">
        <f>+H259</f>
        <v>65000000</v>
      </c>
      <c r="J259" s="82" t="s">
        <v>39</v>
      </c>
      <c r="K259" s="83" t="s">
        <v>40</v>
      </c>
      <c r="L259" s="84" t="s">
        <v>60</v>
      </c>
    </row>
    <row r="260" spans="1:12" ht="63.75">
      <c r="A260" s="109" t="s">
        <v>161</v>
      </c>
      <c r="B260" s="36" t="s">
        <v>12</v>
      </c>
      <c r="C260" s="87" t="s">
        <v>371</v>
      </c>
      <c r="D260" s="83" t="s">
        <v>344</v>
      </c>
      <c r="E260" s="83" t="s">
        <v>276</v>
      </c>
      <c r="F260" s="85" t="s">
        <v>37</v>
      </c>
      <c r="G260" s="83" t="s">
        <v>321</v>
      </c>
      <c r="H260" s="86">
        <v>30000000</v>
      </c>
      <c r="I260" s="86">
        <f>+H260</f>
        <v>30000000</v>
      </c>
      <c r="J260" s="82" t="s">
        <v>39</v>
      </c>
      <c r="K260" s="83" t="s">
        <v>40</v>
      </c>
      <c r="L260" s="84" t="s">
        <v>60</v>
      </c>
    </row>
    <row r="261" spans="1:12" ht="63">
      <c r="A261" s="111" t="s">
        <v>372</v>
      </c>
      <c r="B261"/>
      <c r="C261" s="87" t="s">
        <v>395</v>
      </c>
      <c r="D261" s="94" t="s">
        <v>208</v>
      </c>
      <c r="E261" s="94" t="s">
        <v>232</v>
      </c>
      <c r="F261" s="93" t="s">
        <v>355</v>
      </c>
      <c r="G261" s="83" t="s">
        <v>321</v>
      </c>
      <c r="H261" s="86">
        <v>39000000</v>
      </c>
      <c r="I261" s="86">
        <f aca="true" t="shared" si="10" ref="I261:I267">+H261</f>
        <v>39000000</v>
      </c>
      <c r="J261" s="82" t="s">
        <v>39</v>
      </c>
      <c r="K261" s="83" t="s">
        <v>40</v>
      </c>
      <c r="L261" s="84" t="s">
        <v>60</v>
      </c>
    </row>
    <row r="262" spans="1:12" ht="63">
      <c r="A262" s="109" t="s">
        <v>162</v>
      </c>
      <c r="B262" s="36" t="s">
        <v>12</v>
      </c>
      <c r="C262" s="88" t="s">
        <v>373</v>
      </c>
      <c r="D262" s="83" t="s">
        <v>323</v>
      </c>
      <c r="E262" s="83" t="s">
        <v>327</v>
      </c>
      <c r="F262" s="93" t="s">
        <v>355</v>
      </c>
      <c r="G262" s="83" t="s">
        <v>321</v>
      </c>
      <c r="H262" s="86">
        <v>48000000</v>
      </c>
      <c r="I262" s="86">
        <f t="shared" si="10"/>
        <v>48000000</v>
      </c>
      <c r="J262" s="82" t="s">
        <v>39</v>
      </c>
      <c r="K262" s="83" t="s">
        <v>40</v>
      </c>
      <c r="L262" s="88" t="s">
        <v>374</v>
      </c>
    </row>
    <row r="263" spans="1:12" ht="63">
      <c r="A263" s="109" t="s">
        <v>162</v>
      </c>
      <c r="B263" s="36" t="s">
        <v>12</v>
      </c>
      <c r="C263" s="88" t="s">
        <v>379</v>
      </c>
      <c r="D263" s="83" t="s">
        <v>217</v>
      </c>
      <c r="E263" s="83" t="s">
        <v>327</v>
      </c>
      <c r="F263" s="93" t="s">
        <v>355</v>
      </c>
      <c r="G263" s="83" t="s">
        <v>321</v>
      </c>
      <c r="H263" s="86">
        <v>35000000</v>
      </c>
      <c r="I263" s="86">
        <f t="shared" si="10"/>
        <v>35000000</v>
      </c>
      <c r="J263" s="82" t="s">
        <v>39</v>
      </c>
      <c r="K263" s="83" t="s">
        <v>40</v>
      </c>
      <c r="L263" s="88" t="s">
        <v>374</v>
      </c>
    </row>
    <row r="264" spans="1:12" ht="63">
      <c r="A264" s="112" t="s">
        <v>162</v>
      </c>
      <c r="B264" s="98" t="s">
        <v>12</v>
      </c>
      <c r="C264" s="99" t="s">
        <v>375</v>
      </c>
      <c r="D264" s="100" t="s">
        <v>217</v>
      </c>
      <c r="E264" s="100" t="s">
        <v>327</v>
      </c>
      <c r="F264" s="93" t="s">
        <v>355</v>
      </c>
      <c r="G264" s="100" t="s">
        <v>321</v>
      </c>
      <c r="H264" s="101">
        <v>43000000</v>
      </c>
      <c r="I264" s="101">
        <f t="shared" si="10"/>
        <v>43000000</v>
      </c>
      <c r="J264" s="82" t="s">
        <v>39</v>
      </c>
      <c r="K264" s="83" t="s">
        <v>40</v>
      </c>
      <c r="L264" s="88" t="s">
        <v>374</v>
      </c>
    </row>
    <row r="265" spans="1:12" ht="51">
      <c r="A265" s="113" t="s">
        <v>380</v>
      </c>
      <c r="B265" s="102"/>
      <c r="C265" s="103" t="s">
        <v>381</v>
      </c>
      <c r="D265" s="104" t="s">
        <v>216</v>
      </c>
      <c r="E265" s="102"/>
      <c r="F265" s="105" t="s">
        <v>382</v>
      </c>
      <c r="G265" s="104" t="s">
        <v>321</v>
      </c>
      <c r="H265" s="106">
        <v>39514000</v>
      </c>
      <c r="I265" s="106">
        <f t="shared" si="10"/>
        <v>39514000</v>
      </c>
      <c r="J265" s="97" t="s">
        <v>39</v>
      </c>
      <c r="K265" s="83" t="s">
        <v>40</v>
      </c>
      <c r="L265" s="88" t="s">
        <v>374</v>
      </c>
    </row>
    <row r="266" spans="1:12" ht="51">
      <c r="A266" s="113" t="s">
        <v>380</v>
      </c>
      <c r="B266" s="102"/>
      <c r="C266" s="103" t="s">
        <v>383</v>
      </c>
      <c r="D266" s="104" t="s">
        <v>216</v>
      </c>
      <c r="E266" s="102"/>
      <c r="F266" s="105" t="s">
        <v>384</v>
      </c>
      <c r="G266" s="104" t="s">
        <v>321</v>
      </c>
      <c r="H266" s="106">
        <v>47194000</v>
      </c>
      <c r="I266" s="106">
        <f t="shared" si="10"/>
        <v>47194000</v>
      </c>
      <c r="J266" s="97" t="s">
        <v>39</v>
      </c>
      <c r="K266" s="83" t="s">
        <v>40</v>
      </c>
      <c r="L266" s="88" t="s">
        <v>374</v>
      </c>
    </row>
    <row r="267" spans="1:12" ht="51">
      <c r="A267" s="102" t="s">
        <v>387</v>
      </c>
      <c r="B267" s="102"/>
      <c r="C267" s="103" t="s">
        <v>385</v>
      </c>
      <c r="D267" s="104" t="s">
        <v>216</v>
      </c>
      <c r="E267" s="102"/>
      <c r="F267" s="102"/>
      <c r="G267" s="104" t="s">
        <v>321</v>
      </c>
      <c r="H267" s="106">
        <v>1000000</v>
      </c>
      <c r="I267" s="106">
        <f t="shared" si="10"/>
        <v>1000000</v>
      </c>
      <c r="J267" s="97" t="s">
        <v>39</v>
      </c>
      <c r="K267" s="83" t="s">
        <v>40</v>
      </c>
      <c r="L267" s="88" t="s">
        <v>374</v>
      </c>
    </row>
  </sheetData>
  <sheetProtection selectLockedCells="1" selectUnlockedCells="1"/>
  <autoFilter ref="A18:IU267"/>
  <mergeCells count="3">
    <mergeCell ref="F5:I9"/>
    <mergeCell ref="F11:I15"/>
    <mergeCell ref="A17:L17"/>
  </mergeCells>
  <hyperlinks>
    <hyperlink ref="L68" r:id="rId1" display="jose.juvinao@gobiernobogota.gov.co"/>
    <hyperlink ref="L69" r:id="rId2" display="jose.juvinao@gobiernobogota.gov.co"/>
    <hyperlink ref="L71" r:id="rId3" display="jose.juvinao@gobiernobogota.gov.co"/>
    <hyperlink ref="L110" r:id="rId4" display="diego.maldonado@gobiernobogota.gov.co"/>
    <hyperlink ref="L111" r:id="rId5" display="diego.maldonado@gobiernobogota.gov.co"/>
    <hyperlink ref="L112" r:id="rId6" display="diego.maldonado@gobiernobogota.gov.co"/>
    <hyperlink ref="L127" r:id="rId7" display="jose.juvinao@gobiernobogota.gov.co"/>
    <hyperlink ref="L128" r:id="rId8" display="jose.juvinao@gobiernobogota.gov.co"/>
    <hyperlink ref="L140" r:id="rId9" display="jose.juvinao@gobiernobogota.gov.co"/>
    <hyperlink ref="L141" r:id="rId10" display="jose.juvinao@gobiernobogota.gov.co"/>
    <hyperlink ref="L143" r:id="rId11" display="jose.juvinao@gobiernobogota.gov.co"/>
    <hyperlink ref="L144" r:id="rId12" display="jose.juvinao@gobiernobogota.gov.co"/>
    <hyperlink ref="L145" r:id="rId13" display="jose.juvinao@gobiernobogota.gov.co"/>
    <hyperlink ref="L146" r:id="rId14" display="edgar26_5@hotmail.com"/>
    <hyperlink ref="L147" r:id="rId15" display="cielo.burgos@gobiernobogota.gov.co"/>
    <hyperlink ref="L148" r:id="rId16" display="jose.juvinao@gobiernobogota.gov.co"/>
    <hyperlink ref="L149" r:id="rId17" display="jose.juvinao@gobiernobogota.gov.co"/>
    <hyperlink ref="L159" r:id="rId18" display="jose.juvinao@gobiernobogota.gov.co"/>
    <hyperlink ref="L160" r:id="rId19" display="jose.juvinao@gobiernobogota.gov.co"/>
    <hyperlink ref="L161" r:id="rId20" display="jose.juvinao@gobiernobogota.gov.co"/>
    <hyperlink ref="L162" r:id="rId21" display="jose.juvinao@gobiernobogota.gov.co"/>
    <hyperlink ref="L163" r:id="rId22" display="jose.juvinao@gobiernobogota.gov.co"/>
    <hyperlink ref="L164" r:id="rId23" display="jose.juvinao@gobiernobogota.gov.co"/>
    <hyperlink ref="L166" r:id="rId24" display="cielo.burgos@gobiernobogota.gov.co"/>
    <hyperlink ref="L167" r:id="rId25" display="jose.juvinao@gobiernobogota.gov.co"/>
    <hyperlink ref="L169" r:id="rId26" display="edgar26_5@hotmail.com"/>
    <hyperlink ref="L170" r:id="rId27" display="jose.juvinao@gobiernobogota.gov.co"/>
    <hyperlink ref="L171" r:id="rId28" display="jose.juvinao@gobiernobogota.gov.co"/>
    <hyperlink ref="L172" r:id="rId29" display="jose.juvinao@gobiernobogota.gov.co"/>
    <hyperlink ref="L173" r:id="rId30" display="jose.juvinao@gobiernobogota.gov.co"/>
    <hyperlink ref="L174" r:id="rId31" display="jose.juvinao@gobiernobogota.gov.co"/>
    <hyperlink ref="L70" r:id="rId32" display="jose.juvinao@gobiernobogota.gov.co"/>
    <hyperlink ref="L72" r:id="rId33" display="jose.juvinao@gobiernobogota.gov.co"/>
  </hyperlinks>
  <printOptions/>
  <pageMargins left="0.7" right="0.7" top="0.75" bottom="0.75" header="0.5118055555555555" footer="0.5118055555555555"/>
  <pageSetup horizontalDpi="300" verticalDpi="300" orientation="landscape" r:id="rId36"/>
  <legacyDrawing r:id="rId3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Vilma Amparo Lopez Herrera</cp:lastModifiedBy>
  <dcterms:created xsi:type="dcterms:W3CDTF">2017-12-29T13:08:13Z</dcterms:created>
  <dcterms:modified xsi:type="dcterms:W3CDTF">2018-01-26T21:38:27Z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